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lahap" reservationPassword="0"/>
  <workbookPr/>
  <bookViews>
    <workbookView xWindow="240" yWindow="120" windowWidth="14940" windowHeight="9225" activeTab="0"/>
  </bookViews>
  <sheets>
    <sheet name="Rekapitulace" sheetId="1" r:id="rId1"/>
    <sheet name="PS 26-01-11" sheetId="2" r:id="rId2"/>
    <sheet name="SO 26-30-01" sheetId="3" r:id="rId3"/>
    <sheet name="SO 90-90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<sst xmlns="http://schemas.openxmlformats.org/spreadsheetml/2006/main" count="2574" uniqueCount="626">
  <si>
    <t>Firma: DMC Havlíčkův Brod s.r.o.</t>
  </si>
  <si>
    <t>Rekapitulace ceny</t>
  </si>
  <si>
    <t>Stavba: 20050 - Doplnění počítačů náprav na sudém zhlaví v žst. Bransouze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</si>
  <si>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</si>
  <si>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</si>
  <si>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</si>
  <si>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</si>
  <si>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</si>
  <si>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</si>
  <si>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</si>
  <si>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</si>
  <si>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</si>
  <si>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</si>
  <si>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</si>
  <si>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</si>
  <si>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20050</t>
  </si>
  <si>
    <t>Doplnění počítačů náprav na sudém zhlaví v žst. Bransouze</t>
  </si>
  <si>
    <t>O</t>
  </si>
  <si>
    <t>Rozpočet:</t>
  </si>
  <si>
    <t>0,00</t>
  </si>
  <si>
    <t>15,00</t>
  </si>
  <si>
    <t>21,00</t>
  </si>
  <si>
    <t>3</t>
  </si>
  <si>
    <t>2</t>
  </si>
  <si>
    <t>PS 26-01-11</t>
  </si>
  <si>
    <t>SZZ Bransouze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</si>
  <si>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</si>
  <si>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</si>
  <si>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</si>
  <si>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</si>
  <si>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</si>
  <si>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</si>
  <si>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</si>
  <si>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</si>
  <si>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</si>
  <si>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</si>
  <si>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</si>
  <si>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</si>
  <si>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</si>
  <si>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</si>
  <si>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</si>
  <si>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</si>
  <si>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</si>
  <si>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</si>
  <si>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</si>
  <si>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</si>
  <si>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13183</t>
  </si>
  <si>
    <t/>
  </si>
  <si>
    <t>HLOUBENÍ JAM ZAPAŽ I NEPAŽ TR II</t>
  </si>
  <si>
    <t>M3</t>
  </si>
  <si>
    <t>PP</t>
  </si>
  <si>
    <t>VV</t>
  </si>
  <si>
    <t>TS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</si>
  <si>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eventuelne nutné druhotné rozpojení odstrelené horniny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</si>
  <si>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13283</t>
  </si>
  <si>
    <t>HLOUBENÍ RÝH ŠÍR DO 2M PAŽ I NEPAŽ TR. II</t>
  </si>
  <si>
    <t>141733</t>
  </si>
  <si>
    <t>PROTLACOVÁNÍ POTRUBÍ Z PLAST HMOT DN DO 150MM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</si>
  <si>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</si>
  <si>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</si>
  <si>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</si>
  <si>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</si>
  <si>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</si>
  <si>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18120</t>
  </si>
  <si>
    <t>ÚPRAVA PLÁNE SE ZHUTNENÍM V HORNINE TR. II</t>
  </si>
  <si>
    <t>M2</t>
  </si>
  <si>
    <t>položka zahrnuje úpravu pláne vcetne vyrovnání výškových rozdílu. Míru zhutnení urcuje projekt.</t>
  </si>
  <si>
    <t>Kabelizace</t>
  </si>
  <si>
    <t>701005</t>
  </si>
  <si>
    <t>VYHLEDÁVACÍ MARKER ZEMNÍ S MOŽNOSTÍ ZÁPISU</t>
  </si>
  <si>
    <t>KUS</t>
  </si>
  <si>
    <t>1. Položka obsahuje:  
 – veškeré práce a materiál obsažený v názvu položky  
2. Položka neobsahuje:  
 X  
3. Zpusob merení:  
Udává se pocet kusu kompletní konstrukce nebo práce.</t>
  </si>
  <si>
    <t>7</t>
  </si>
  <si>
    <t>702111</t>
  </si>
  <si>
    <t>KABELOVÝ ŽLAB ZEMNÍ VCETNE KRYTU SVETLÉ ŠÍRKY DO 120 MM</t>
  </si>
  <si>
    <t>1. Položka obsahuje:  
 – kompletní montáž, rozmerení, upevnení, rezání, spojování a pod.   
 – veškerý spojovací a montážní materiál vc. upevnovacího materiálu ( držáky apod.)  
 – pomocné mechanismy  
2. Položka neobsahuje:  
 X  
3. Zpusob merení:  
Merí se metr délkový.</t>
  </si>
  <si>
    <t>8</t>
  </si>
  <si>
    <t>702212</t>
  </si>
  <si>
    <t>KABELOVÁ CHRÁNICKA ZEMNÍ DN PRES 100 DO 200 MM</t>
  </si>
  <si>
    <t>1. Položka obsahuje:  
 – proražení otvoru zdivem o prurezu od 0,01 do 0,025m2  
 – úpravu a zacištení omítky po montáži vedení  
 – pomocné mechanismy  
2. Položka neobsahuje:  
 – protipožární ucpávku  
3. Zpusob merení:  
Udává se pocet kusu kompletní konstrukce nebo práce.</t>
  </si>
  <si>
    <t>702312</t>
  </si>
  <si>
    <t>ZAKRYTÍ KABELU VÝSTRAŽNOU FÓLIÍ ŠÍRKY PRES 20 DO 40 CM</t>
  </si>
  <si>
    <t>1. Položka obsahuje:  
 – kompletní montáž, návrh, rozmerení, upevnení, zacištení, svárení, vrtání, rezání, spojování a pod.   
 – veškerý spojovací a montážní materiál vc. upevnovacího materiálu  
 – sestavení a upevnení konstrukce na stanovišti  
 – pomocné mechanismy  
2. Položka neobsahuje:  
 X  
3. Zpusob merení:  
Udává se pocet sad, které se skládají z predepsaných dílu, jež tvorí požadovaný celek, za každý zapocatý mesíc pronájmu.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</si>
  <si>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</si>
  <si>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</si>
  <si>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</si>
  <si>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11</t>
  </si>
  <si>
    <t>709110</t>
  </si>
  <si>
    <t>PROVIZORNÍ ZAJIŠTENÍ KABELU VE VÝKOPU</t>
  </si>
  <si>
    <t>1. Položka obsahuje:  
 – kompletní montáž, rozmerení, upevnení, rezání, spojování a pod.   
 – veškerý spojovací a montážní materiál vc. upevnovacího materiálu ( držáky apod.)  
 – pomocné mechanismy  
2. Položka neobsahuje:  
 X  
3. Zpusob merení:  
Udává se pocet kusu kompletní konstrukce nebo práce.</t>
  </si>
  <si>
    <t>12</t>
  </si>
  <si>
    <t>709210</t>
  </si>
  <si>
    <t>KRIŽOVATKA KABELOVÝCH VEDENÍ SE STÁVAJÍCÍ INŽENÝRSKOU SÍTÍ (KABELEM, POTRUBÍM APOD.)</t>
  </si>
  <si>
    <t>13</t>
  </si>
  <si>
    <t>741911</t>
  </si>
  <si>
    <t>UZEMNOVACÍ VODIC V ZEMI FEZN DO 120 MM2</t>
  </si>
  <si>
    <t>1. Položka obsahuje:  
 – prípravu podkladu pro osazení  
 – merení, delení, spojování, tvarování  
 – ochranný náter spoju a pri pruchodu vodice nad terén apod. dle príslušných norem  
2. Položka neobsahuje:  
 – zemní práce  
 – ochranu vodice - chránicky apod.  
3. Zpusob merení:  
Merí se metr délkový.</t>
  </si>
  <si>
    <t>14</t>
  </si>
  <si>
    <t>742G11</t>
  </si>
  <si>
    <t>KABEL NN DVOU- A TRÍŽÍLOVÝ CU S PLASTOVOU IZOLACÍ DO 2,5 MM2</t>
  </si>
  <si>
    <t>1. Položka obsahuje:  
 – manipulace a uložení kabelu (do zeme, chránicky, kanálu, na rošty, na TV a pod.)  
2. Položka neobsahuje:  
 – príchytky, spojky, koncovky, chránicky apod.  
3. Zpusob merení:  
Merí se metr délkový.</t>
  </si>
  <si>
    <t>15</t>
  </si>
  <si>
    <t>742H12</t>
  </si>
  <si>
    <t>KABEL NN CTYR- A PETIŽÍLOVÝ CU S PLASTOVOU IZOLACÍ OD 4 DO 16 MM2</t>
  </si>
  <si>
    <t>16</t>
  </si>
  <si>
    <t>742H13</t>
  </si>
  <si>
    <t>KABEL NN CTYR- A PETIŽÍLOVÝ CU S PLASTOVOU IZOLACÍ OD 25 DO 50 MM2</t>
  </si>
  <si>
    <t>17</t>
  </si>
  <si>
    <t>742L11</t>
  </si>
  <si>
    <t>UKONCENÍ DVOU AŽ PETIŽÍLOVÉHO KABELU V ROZVADECI NEBO NA PRÍSTROJI DO 2,5 MM2</t>
  </si>
  <si>
    <t>1. Položka obsahuje:  
 – všechny práce spojené s úpravou kabelu pro montáž vcetne veškerého príslušentsví  
2. Položka neobsahuje:  
 X  
3. Zpusob merení:  
Udává se pocet kusu kompletní konstrukce nebo práce.</t>
  </si>
  <si>
    <t>18</t>
  </si>
  <si>
    <t>742L12</t>
  </si>
  <si>
    <t>UKONCENÍ DVOU AŽ PETIŽÍLOVÉHO KABELU V ROZVADECI NEBO NA PRÍSTROJI OD 4 DO 16 MM2</t>
  </si>
  <si>
    <t>19</t>
  </si>
  <si>
    <t>742L13</t>
  </si>
  <si>
    <t>UKONCENÍ DVOU AŽ PETIŽÍLOVÉHO KABELU V ROZVADECI NEBO NA PRÍSTROJI OD 25 DO 50 MM2</t>
  </si>
  <si>
    <t>20</t>
  </si>
  <si>
    <t>742P15</t>
  </si>
  <si>
    <t>OZNACOVACÍ ŠTÍTEK NA KABEL</t>
  </si>
  <si>
    <t>1. Položka obsahuje:  
 – veškeré príslušentsví  
2. Položka neobsahuje:  
 X  
3. Zpusob merení:  
Udává se pocet kusu kompletní konstrukce nebo práce.</t>
  </si>
  <si>
    <t>21</t>
  </si>
  <si>
    <t>75A131</t>
  </si>
  <si>
    <t>KABEL METALICKÝ DVOUPLÁŠTOVÝ DO 12 PÁRU - DODÁVKA</t>
  </si>
  <si>
    <t>KMPÁR</t>
  </si>
  <si>
    <t>1. Položka obsahuje:  
 – dodání kabelu podle typu od výrobcu vcetne mimostaveništní dopravy  
2. Položka neobsahuje:  
 X  
3. Zpusob merení:  
Merí se n-násobky páru vodicu na kilometr.</t>
  </si>
  <si>
    <t>22</t>
  </si>
  <si>
    <t>75A141</t>
  </si>
  <si>
    <t>KABEL METALICKÝ DVOUPLÁŠTOVÝ PRES 12 PÁRU - DODÁVKA</t>
  </si>
  <si>
    <t>23</t>
  </si>
  <si>
    <t>75A151</t>
  </si>
  <si>
    <t>KABEL METALICKÝ SE STÍNENÍM DO 12 PÁRU - DODÁVKA</t>
  </si>
  <si>
    <t>24</t>
  </si>
  <si>
    <t>75A161</t>
  </si>
  <si>
    <t>KABEL METALICKÝ SE STÍNENÍM PRES 12 PÁRU - DODÁVKA</t>
  </si>
  <si>
    <t>25</t>
  </si>
  <si>
    <t>75A217</t>
  </si>
  <si>
    <t>ZATAŽENÍ A SPOJKOVÁNÍ KABELU DO 12 PÁRU - MONTÁŽ</t>
  </si>
  <si>
    <t>1. Položka obsahuje:  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  
 – kontrolní a záverecné merení na kabelu pro rozvod signalizace, zapojení po merení  
 – dodávka štítku prubehu v poctu 2 ks na 1 km kabelu vcetne montáže, montáž oznacovacího štítku kabelové spojky a kabelové formy, dodávka a montáž kabelových objímek  
 – veškeré potrebné mechanizmy, jejich obsluhu a porízení všech potrebných materiálu, presun hmot  
2. Položka neobsahuje:  
 X  
3. Zpusob merení:  
Merí se n-násobky páru vodicu na kilometr.</t>
  </si>
  <si>
    <t>26</t>
  </si>
  <si>
    <t>75A227</t>
  </si>
  <si>
    <t>ZATAŽENÍ A SPOJKOVÁNÍ KABELU PRES 12 PÁRU - MONTÁŽ</t>
  </si>
  <si>
    <t>1. Položka obsahuje:  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 
 – kontrolní a záverecné merení na kabelu pro rozvod signalizace, zapojení po merení  
 – montáž štítku prubehu v poctu 2 ks na 1 km kabelu vcetne montáže, montáž oznacovacího štítku kabelové spojky a kabelové formy, dodávka a montáž kabelových objímek  
 – veškeré potrebné mechanizmy, jejich obsluhu a porízení všech potrebných materiálu, presun hmot  
2. Položka neobsahuje:  
 X  
3. Zpusob merení:  
Merí se n-násobky páru vodicu na kilometr.</t>
  </si>
  <si>
    <t>27</t>
  </si>
  <si>
    <t>75A237</t>
  </si>
  <si>
    <t>ZATAŽENÍ A SPOJKOVÁNÍ KABELU SE STÍNENÍM DO 12 PÁRU - MONTÁŽ</t>
  </si>
  <si>
    <t>1. Položka obsahuje:  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 
  – kontrolní a záverecné merení na kabelu pro rozvod signalizace, zapojení po merení  
 – montáž štítku prubehu v poctu 2 ks na 1 km kabelu vcetne montáže, montáž oznacovacího štítku kabelové spojky a kabelové formy, dodávka a montáž kabelových objímek  
 – veškeré potrebné mechanizmy, jejich obsluhu a porízení všech potrebných materiálu, presun hmot  
2. Položka neobsahuje:  
 X  
3. Zpusob merení:  
Merí se n-násobky páru vodicu na kilometr.</t>
  </si>
  <si>
    <t>28</t>
  </si>
  <si>
    <t>75A247</t>
  </si>
  <si>
    <t>ZATAŽENÍ A SPOJKOVÁNÍ KABELU SE STÍNENÍM PRES 12 PÁRU - MONTÁŽ</t>
  </si>
  <si>
    <t>29</t>
  </si>
  <si>
    <t>75A311</t>
  </si>
  <si>
    <t>KABELOVÁ FORMA (UKONCENÍ KABELU) PRO KABELY ZABEZPECOVACÍ DO 12 PÁRU</t>
  </si>
  <si>
    <t>1. Položka obsahuje:  
 – odstranení plášte kabelu, odstranení izolace z koncu žil na svorkovnici, zhotovení vodní zábrany, zformování a konecná úprava kabelu  
 – kontrolní a záverecné merení na kabelu pro rozvod signalizace, zapojení po merení, montáž príchytky a štítku  
2. Položka neobsahuje:  
 X  
3. Zpusob merení:  
Udává se pocet kusu kompletní konstrukce nebo práce.</t>
  </si>
  <si>
    <t>30</t>
  </si>
  <si>
    <t>75A312</t>
  </si>
  <si>
    <t>KABELOVÁ FORMA (UKONCENÍ KABELU) PRO KABELY ZABEZPECOVACÍ PRES 12 PÁRU</t>
  </si>
  <si>
    <t>31</t>
  </si>
  <si>
    <t>75A321</t>
  </si>
  <si>
    <t>SPOJKA ROVNÁ PRO PLASTOVÉ KABELY S JÁDRY O PRUMERU 1 MM2 DO 12 PÁRU</t>
  </si>
  <si>
    <t>1. Položka obsahuje:  
 – dodávku spojky  
 – úplná montáž plastové spojky, príprava spojovacího prípravku, spojení žil kabelu, kontrola správnosti spojení žil, vysušení, zajištení prívodu el.energie, zatavení koncu kabelu a svarení stredu spojky  
 – veškeré potrebné mechanizmy, jejich obsluhu a porízení všech potrebných materiálu i vlastní spojky, presun hmot  
2. Položka neobsahuje:  
 X  
3. Zpusob merení:  
Udává se pocet kusu kompletní konstrukce nebo práce.</t>
  </si>
  <si>
    <t>32</t>
  </si>
  <si>
    <t>75A322</t>
  </si>
  <si>
    <t>SPOJKA ROVNÁ PRO PLASTOVÉ KABELY S JÁDRY O PRUMERU 1 MM2 PRES 12 PÁRU</t>
  </si>
  <si>
    <t>1. Položka obsahuje:  
 – dodávku spojky  
 – úplná montáž plastové spojky, príprava spojovacího prípravku, spojení žil kabelu, kontrola správnosti spojení žil, vysušení, zajištení prívodu el. energie, zatavení koncu kabelu a svarení stredu spojky  
 – veškeré potrebné mechanizmy, jejich obsluhu a porízení všech potrebných materiálu i vlastní spojky, presun hmot  
2. Položka neobsahuje:  
 X  
3. Zpusob merení:  
Udává se pocet kusu kompletní konstrukce nebo práce.</t>
  </si>
  <si>
    <t>33</t>
  </si>
  <si>
    <t>75A420</t>
  </si>
  <si>
    <t>OZNACENÍ KABELU ZNACKOVACÍ KABELOVOU OBJÍMKOU</t>
  </si>
  <si>
    <t>1. Položka obsahuje:  
 – zhotovení objímky znackovací na prumer kabelu, vyražení znaku na objímku, pripevnení objímky na kabel  
 – výrobu objímek, použití mechanizmu, dopravu k místu použití, mzdy  
2. Položka neobsahuje:  
 X  
3. Zpusob merení:  
Udává se pocet kusu kompletní konstrukce nebo práce.</t>
  </si>
  <si>
    <t>34</t>
  </si>
  <si>
    <t>75B742</t>
  </si>
  <si>
    <t>OCHRANNÁ OPATRENÍ  PROTI ATMOSFÉRICKÝM VLIVUM - JEDNOKOLEJNÁ TRAT BEZ TRAKCÍ</t>
  </si>
  <si>
    <t>KM</t>
  </si>
  <si>
    <t>1. Položka obsahuje:  
 – dodávku a montáž ochrany (dle predpisu dodavatele) vcetne potrebných skupinových pospojení, mezikolejnicových propojení a uzemnení - ochrana prepetová, tlumivka, rozvodnice, ocelová konstrukce, silové vodice, svorka, bocnice, koncovka, lano ocelové, tyc zemnící; montáž pasivní ochrany pro omezení atmosférických vlivu  
 – montáž dodaného zarízení se všemi pomocnými a doplnujícími pracemi a soucástmi, prípadné použití mechanizmu  
2. Položka neobsahuje:  
 X  
3. Zpusob merení:  
Udává se délka v km chránené trati.</t>
  </si>
  <si>
    <t>35</t>
  </si>
  <si>
    <t>75I221</t>
  </si>
  <si>
    <t>KABEL ZEMNÍ DVOUPLÁŠTOVÝ BEZ PANCÍRE PRUMERU ŽÍLY 0,8 MM DO 5XN</t>
  </si>
  <si>
    <t>KMCTYRKA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</si>
  <si>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Dodávka  a montáž specifikované kabelizace se merí v délce udané v kmctyrkách.</t>
  </si>
  <si>
    <t>36</t>
  </si>
  <si>
    <t>75I22X</t>
  </si>
  <si>
    <t>KABEL ZEMNÍ DVOUPLÁŠTOVÝ BEZ PANCÍRE PRUMERU ŽÍLY 0,8 MM - MONTÁŽ</t>
  </si>
  <si>
    <t>1. Položka obsahuje: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</si>
  <si>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37</t>
  </si>
  <si>
    <t>75IH11</t>
  </si>
  <si>
    <t>UKONCENÍ KABELU CELOPLASTOVÉHO BEZ PANCÍRE DO 40 ŽIL</t>
  </si>
  <si>
    <t>1. Položka obsahuje:  
 – kompletní ukoncení specifikované kabelizace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</si>
  <si>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Technologie</t>
  </si>
  <si>
    <t>38</t>
  </si>
  <si>
    <t>75B111</t>
  </si>
  <si>
    <t>VNITRNÍ KABELOVÉ ROZVODY DO 20 KABELU - DODÁVKA</t>
  </si>
  <si>
    <t>1. Položka obsahuje:  
 – dodávka kabelu vc. eventuálních konektoru a potrebného pomocného materiálu a jeho dopravy na místo urcení  
 – kabely vcetne pomocného materiálu  
 – dopravu do místa urcení  
2. Položka neobsahuje:  
 X  
3. Zpusob merení:  
Merí se v metrech délkových kabelových žlabu nebo jiné kabelové konstrukce.</t>
  </si>
  <si>
    <t>39</t>
  </si>
  <si>
    <t>75B117</t>
  </si>
  <si>
    <t>VNITRNÍ KABELOVÉ ROZVODY DO 20 KABELU - MONTÁŽ</t>
  </si>
  <si>
    <t>1. Položka obsahuje:  
 – položení kabelu do rozvodného žlabu, vyformování, vyvázání vc. zapojení na stojany nebo skríne  
 – montáž vnitrních kabelových rozvodu obsahuje všechny pomocné a doplnující práce a soucásti, prípadné použití mechanizmu  
2. Položka neobsahuje:  
 X  
3. Zpusob merení:  
Merí se v metrech délkových kabelových žlabu nebo jiné kabelové konstrukce.</t>
  </si>
  <si>
    <t>40</t>
  </si>
  <si>
    <t>75B229</t>
  </si>
  <si>
    <t>SERVISNÍ A DIAGNOSTICKÉ PRACOVIŠTE,  TECHNOLOGIE - ÚPRAVA</t>
  </si>
  <si>
    <t>1. Položka obsahuje:  
 – demontáž a montáž výpocetní techniky, vcetne propojovacích vedení a monitoru a dodávky potrebného materiálu  
 – demontáž a montáž vybavení pro servisní pracovište diagnostiky se všemi pomocnými a doplnujícími pracemi a soucástmi, prípadné použití mechanizmu, vcetne dopravy z místa demontáže do skladu  
- úpravu programového vybavení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</si>
  <si>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41</t>
  </si>
  <si>
    <t>75B548</t>
  </si>
  <si>
    <t>SKRÍN (STOJAN) VOLNÉ VAZBY - DEMONTÁŽ</t>
  </si>
  <si>
    <t>1. Položka obsahuje:  
 – demontáž skríne (stojanu) volné vazby vystrojené, odpojení  
 – demontáž zarízení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</si>
  <si>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42</t>
  </si>
  <si>
    <t>75B569</t>
  </si>
  <si>
    <t>ÚPRAVA RELÉOVÝCH, NAPÁJECÍCH NEBO KABELOVÝCH STOJANU NEBO SKRÍNÍ</t>
  </si>
  <si>
    <t>1. Položka obsahuje:  
 – demontáž a montáž úprav reléových napájecích nebo kabelových stojanu, odpojení  
 – demontáž a montáž zarízení se všemi pomocnými a doplnujícími pracemi a soucástmi a potrebným materiálem, prípadné použití mechanizmu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</si>
  <si>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43</t>
  </si>
  <si>
    <t>75B711</t>
  </si>
  <si>
    <t>PREPETOVÁ OCHRANA PRO PRVEK V KOLEJIŠTI - DODÁVKA</t>
  </si>
  <si>
    <t>1. Položka obsahuje:  
 – dodávka prepetové ochrany vcetne potrebného pomocného materiálu a dopravy do staveništního skladu  
 – dodávku prepetové ochrany vcetne dopravy ze skladu k místu montáže  
2. Položka neobsahuje:  
 X  
3. Zpusob merení:  
Udává se pocet kusu kompletní konstrukce nebo práce.</t>
  </si>
  <si>
    <t>44</t>
  </si>
  <si>
    <t>75B717</t>
  </si>
  <si>
    <t>PREPETOVÁ OCHRANA PRO PRVEK V KOLEJIŠTI - MONTÁŽ</t>
  </si>
  <si>
    <t>1. Položka obsahuje:  
 – montáž ochrany dle predpisu dodavatele pro montáž  
 – montáž dodaného zarízení se všemi pomocnými a doplnujícími pracemi a soucástmi, prípadné použití mechanizmu  
2. Položka neobsahuje:  
 X  
3. Zpusob merení:  
Udává se pocet kusu kompletní konstrukce nebo práce.</t>
  </si>
  <si>
    <t>45</t>
  </si>
  <si>
    <t>75B871</t>
  </si>
  <si>
    <t>ZARÍZENÍ BEZPECNÉ KOMUNIKACE MEZI ZABEZPECOVACÍMI ZARÍZENÍMI (32 PERIFERIÍ) - DODÁVKA</t>
  </si>
  <si>
    <t>(Položku se doporucuje používat jen pri rekonstrukcích.)  
1. Položka obsahuje:  
 – dodání kompletního zarízení bezpecné komunikace mezi zabezpecovacími zarízeními podle typu urceného položkou vcetne potrebného pomocného materiálu a jeho dopravy na místo urcení  
 – porízení príslušného zarízení vcetne pomocného materiálu a jeho dopravu do místa urcení  
 – dodávka základního SW a jeho dopravu do místa urcení  
2. Položka neobsahuje:  
 X  
3. Zpusob merení:  
Udává se pocet kusu kompletní konstrukce nebo práce.</t>
  </si>
  <si>
    <t>46</t>
  </si>
  <si>
    <t>75B877</t>
  </si>
  <si>
    <t>ZARÍZENÍ BEZPECNÉ KOMUNIKACE MEZI ZABEZPECOVACÍMI ZARÍZENÍMI (32 PERIFERIÍ) - MONTÁŽ</t>
  </si>
  <si>
    <t>1. Položka obsahuje:  
 – usazení zarízení bezpecné komunikace mezi zabezpecovacími zarízeními na míste urcení, zapojení  
 – montáž dodaného zarízení se všemi pomocnými a doplnujícími pracemi a soucástmi, prípadné použití mechanizmu  
 – instalace individuálního SW  
2. Položka neobsahuje:  
 X  
3. Zpusob merení:  
Udává se pocet kusu kompletní konstrukce nebo práce.</t>
  </si>
  <si>
    <t>47</t>
  </si>
  <si>
    <t>75C527</t>
  </si>
  <si>
    <t>STOŽÁROVÉ NÁVESTIDLO TRÍSVETLOVÉ - MONTÁŽ</t>
  </si>
  <si>
    <t>1. Položka obsahuje:  
 – výkop jámy pro BETONOVÝ základ návestidla  
 – usazení betonového základu, sestavení návestidla, oznacení oznacovacími štítky, zapojení kabelových forem (vcetne merení a zapojení po merení)  
 – montáž stožárového návestidla trísvetlového vcetne transformátorové skríne na základ  
 – montáž stožárového návestidla trísvetlového se všemi pomocnými a doplnujícími pracemi a soucástmi a ukolejnení, prípadné použití mechanizmu, vcetne dopravy ze skladu k místu montáže  
2. Položka neobsahuje:  
 X  
3. Zpusob merení:  
Udává se pocet kusu kompletní konstrukce nebo práce.</t>
  </si>
  <si>
    <t>48</t>
  </si>
  <si>
    <t>75C528</t>
  </si>
  <si>
    <t>STOŽÁROVÉ NÁVESTIDLO TRÍSVETLOVÉ - DEMONTÁŽ</t>
  </si>
  <si>
    <t>1. Položka obsahuje:  
 – demontáž betonového základu, demontáž stožárového návestidla trísvetlového, zasypání jámy po základu návestidla  
 – demontáž stožárového návestidla trísvetlového se všemi pomocnými a doplnujícími pracemi a soucástmi a ukolejnení,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</si>
  <si>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49</t>
  </si>
  <si>
    <t>75C537</t>
  </si>
  <si>
    <t>STOŽÁROVÉ NÁVESTIDLO OD CTYR SVETEL - MONTÁŽ</t>
  </si>
  <si>
    <t>1. Položka obsahuje:  
 – výkop jámy pro BETONOVÝ základ návestidla  
 – usazení betonového základu, sestavení návestidla, oznacení oznacovacími štítky, zapojení kabelových forem (vcetne merení a zapojení po merení)  
 – montáž stožárového návestidla od ctyr do šesti svetel vcetne transformátorové skríne na základ  
 – montáž stožárového návestidla od ctyr do šesti svetel se všemi pomocnými a doplnujícími pracemi a soucástmi a ukolejnení, prípadné použití mechanizmu, vcetne dopravy ze skladu k místu montáže  
2. Položka neobsahuje:  
 X  
3. Zpusob merení:  
Udává se pocet kusu kompletní konstrukce nebo práce.</t>
  </si>
  <si>
    <t>50</t>
  </si>
  <si>
    <t>75C538</t>
  </si>
  <si>
    <t>STOŽÁROVÉ NÁVESTIDLO OD CTYR SVETEL - DEMONTÁŽ</t>
  </si>
  <si>
    <t>1. Položka obsahuje:  
 – demontáž betonového základu, demontáž stožárového návestidla od ctyr do šesti svetel, zasypání jámy po základu návestidla  
 – demontáž stožárového návestidla od ctyr do šesti svetel se všemi pomocnými a doplnujícími pracemi a soucástmi a ukolejnení,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</si>
  <si>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51</t>
  </si>
  <si>
    <t>75C721</t>
  </si>
  <si>
    <t>VZDÁLENOSTNÍ UPOZORNOVADLO, NEPROMENNÉ NÁVESTIDLO SE ZÁKLADEM - DODÁVKA</t>
  </si>
  <si>
    <t>1. Položka obsahuje:  
 – dodávka vzdálenostního upozornovadla vcetne potrebného pomocného materiálu a dopravy do staveništního skladu  
 – dodávku vzdálenostního upozornovadla vcetne pomocného materiálu, dopravu do místa urcení  
2. Položka neobsahuje:  
 X  
3. Zpusob merení:  
Udává se pocet kusu kompletní konstrukce nebo práce.</t>
  </si>
  <si>
    <t>52</t>
  </si>
  <si>
    <t>75C727</t>
  </si>
  <si>
    <t>VZDÁLENOSTNÍ UPOZORNOVADLO, NEPROMENNÉ NÁVESTIDLO SE ZÁKLADEM - MONTÁŽ</t>
  </si>
  <si>
    <t>1. Položka obsahuje:  
 – vymerení místa umístení, sestavení a usazení vzdálenostního upozornovadla do jámy, úprava zeminou, oprava náteru  
 – montáž vzdálenostního upozornovadla se všemi pomocnými a doplnujícími pracemi a soucástmi, prípadné použití mechanizmu, vcetne dopravy ze skladu k místu montáže  
2. Položka neobsahuje:  
 X  
3. Zpusob merení:  
Udává se pocet kusu kompletní konstrukce nebo práce.</t>
  </si>
  <si>
    <t>53</t>
  </si>
  <si>
    <t>75C751</t>
  </si>
  <si>
    <t>INDIKÁTOROVÁ TABULKA, NÁVEST  "STANOVIŠTE SAMOSTANÉ PREDVESTI", NÁVEST "STANOVIŠTE ODDÍLOVÉHO NÁVESTIDLA" - DODÁVKA</t>
  </si>
  <si>
    <t>1. Položka obsahuje:  
 – dodávka návesti "Stanovište oddílového návestidla" (AB pred vjezdovým návestidlem) nebo Indikátorová tabulka vcetne potrebného pomocného materiálu a dopravy do staveništního skladu  
 – dodávku návesti "Stanovište oddílového návestidla" (AB pred vjezdovým návestidlem) nebo Indikátorová tabulka vcetne pomocného materiálu, dopravu do místa urcení  
2. Položka neobsahuje:  
 X  
3. Zpusob merení:  
Udává se pocet kusu kompletní konstrukce nebo práce.</t>
  </si>
  <si>
    <t>54</t>
  </si>
  <si>
    <t>75C757</t>
  </si>
  <si>
    <t>INDIKÁTOROVÁ TABULKA, NÁVEST  "STANOVIŠTE SAMOSTANÉ PREDVESTI", NÁVEST "STANOVIŠTE ODDÍLOVÉHO NÁVESTIDLA" - MONTÁŽ</t>
  </si>
  <si>
    <t>1. Položka obsahuje:  
 – vymerení místa umístení, sestavení a usazení návesti "Stanovište oddílového návestidla" (AB pred vjezdovým návestidlem) nebo Indikátorová tabulka, oprava náteru  
 – montáž návesti "Stanovište oddílového návestidla" (AB pred vjezdovým návestidlem) nebo Indikátorová tabulka se všemi pomocnými a doplnujícími pracemi a soucástmi, prípadné použití mechanizmu, vcetne dopravy ze skladu k místu montáže  
2. Položka neobsahuje:  
 X  
3. Zpusob merení:  
Udává se pocet kusu kompletní konstrukce nebo práce.</t>
  </si>
  <si>
    <t>55</t>
  </si>
  <si>
    <t>75C777</t>
  </si>
  <si>
    <t>INFORMACNÍ BOD AVV - MONTÁŽ</t>
  </si>
  <si>
    <t>1. Položka obsahuje:  
 – vymerení místa umístení, montáž informacního bodu AVV  
 – montáž informacního bodu AVV vcetne upevnovací soupravy se všemi pomocnými a doplnujícími pracemi a soucástmi, prípadné použití mechanizmu, vcetne dopravy ze skladu k místu montáže  
2. Položka neobsahuje:  
 X  
3. Zpusob merení:  
Udává se pocet kusu kompletní konstrukce nebo práce.</t>
  </si>
  <si>
    <t>56</t>
  </si>
  <si>
    <t>75C778</t>
  </si>
  <si>
    <t>INFORMACNÍ BOD AVV - DEMONTÁŽ</t>
  </si>
  <si>
    <t>1. Položka obsahuje:  
 – demontáž informacního bodu AVV podle typu daného položkou  
 – demontáž informacního bodu AVV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</si>
  <si>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57</t>
  </si>
  <si>
    <t>75C8B8</t>
  </si>
  <si>
    <t>VENKOVNÍ VÝSTROJ IZOLOVANÉ KOLEJNICE - DEMONTÁŽ</t>
  </si>
  <si>
    <t>1. Položka obsahuje:  
 – demontáž venkovní výstroje izolované kolejnicevcetne odpojení kabelových prívodu a lanových propojení  
 – demontáž venkovní výstroje izolované kolejnice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</si>
  <si>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58</t>
  </si>
  <si>
    <t>75C911</t>
  </si>
  <si>
    <t>SNÍMAC POCÍTACE NÁPRAV - DODÁVKA</t>
  </si>
  <si>
    <t>1. Položka obsahuje:  
 – kompletní dodávka snímace pocítace náprav, potrebného pomocného materiálu a dopravy do staveništního skladu  
 – dodávku snímace pocítace náprav a pomocného materiálu, dopravu do staveništního skladu  
2. Položka neobsahuje:  
 X  
3. Zpusob merení:  
Udává se pocet kusu kompletní konstrukce nebo práce.</t>
  </si>
  <si>
    <t>59</t>
  </si>
  <si>
    <t>75C917</t>
  </si>
  <si>
    <t>SNÍMAC POCÍTACE NÁPRAV - MONTÁŽ</t>
  </si>
  <si>
    <t>1. Položka obsahuje:  
 – montáž snímace pocítace náprav vcetne zapojení kabelových forem (vcetne merení a zapojení po merení), prezkoušení  
 – montáž snímace pocítace náprav se všemi pomocnými a doplnujícími pracemi a soucástmi, prípadné použití mechanizmu, vcetne dopravy ze skladu k místu montáže  
2. Položka neobsahuje:  
 X  
3. Zpusob merení:  
Udává se pocet kusu kompletní konstrukce nebo práce.</t>
  </si>
  <si>
    <t>60</t>
  </si>
  <si>
    <t>75C918</t>
  </si>
  <si>
    <t>SNÍMAC POCÍTACE NÁPRAV - DEMONTÁŽ</t>
  </si>
  <si>
    <t>1. Položka obsahuje:  
 – demontáž snímace pocítace náprav vcetne odpojení kabelových prívodu  
 – demontáž snímace pocítace náprav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</si>
  <si>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61</t>
  </si>
  <si>
    <t>75C931</t>
  </si>
  <si>
    <t>SKRÍN S POCÍTACI NÁPRAV 8 BODU/7 ÚSEKU - DODÁVKA</t>
  </si>
  <si>
    <t>1. Položka obsahuje:  
 – dodávka skríne s pocítaci náprav 8 bodu/7 úseku vcetne potrebného pomocného materiálu a dopravy do staveništního skladu  
 – dodávku skríne s pocítaci náprav 8 bodu/7 úseku do stavedlové ústredny vcetne skríne podle urcení a pomocného materiálu, dopravu do staveništního skladu  
2. Položka neobsahuje:  
 X  
3. Zpusob merení:  
Udává se pocet kusu kompletní konstrukce nebo práce.</t>
  </si>
  <si>
    <t>62</t>
  </si>
  <si>
    <t>75C937</t>
  </si>
  <si>
    <t>SKRÍN S POCÍTACI NÁPRAV 8 BODU/7 ÚSEKU - MONTÁŽ</t>
  </si>
  <si>
    <t>1. Položka obsahuje:  
 – montáž skríne s pocítaci náprav 8 bodu/7 úseku, osazení vnitrních prvku skríne, prezkoušení  
 – montáž skríne s pocítaci náprav 8 bodu/7 úseku se všemi pomocnými a doplnujícími pracemi a soucástmi, prípadné použití mechanizmu, vcetne dopravy ze skladu k místu montáže  
2. Položka neobsahuje:  
 X  
3. Zpusob merení:  
Udává se pocet kusu kompletní konstrukce nebo práce.</t>
  </si>
  <si>
    <t>Zkoušky</t>
  </si>
  <si>
    <t>63</t>
  </si>
  <si>
    <t>75E117</t>
  </si>
  <si>
    <t>DOZOR PRACOVNÍKU PROVOZOVATELE PRI PRÁCI NA ŽIVÉM ZARÍZENÍ</t>
  </si>
  <si>
    <t>HOD</t>
  </si>
  <si>
    <t>1. Položka obsahuje:  
 – pri provádení prací na zarízení, které je v provozu, urcují pracovníci správy dopravní cesty kdy a jak je možné potrebný zásah provést  
 – ztrátu casu pracovníku prozozovatele, kterí tento cas využijí ve prospech provádené stavby  
2. Položka neobsahuje:  
 X  
3. Zpusob merení:  
Udává se pocet hodin provádení dozoru, revize nebo práce.</t>
  </si>
  <si>
    <t>64</t>
  </si>
  <si>
    <t>75E127</t>
  </si>
  <si>
    <t>CELKOVÁ PROHLÍDKA ZARÍZENÍ A VYHOTOVENÍ REVIZNÍ ZPRÁVY</t>
  </si>
  <si>
    <t>1. Položka obsahuje:  
 – kontrola zarízení, zda odpovídá podmínkám pro bezpecný provoz, vcetne potrebných merení a vyhotovení revizní zprávy odpovedným pracovníkem  
 – vlastní kontrolu, príslušná merení a zpracování revizní zprávy  
2. Položka neobsahuje:  
 X  
3. Zpusob merení:  
Udává se pocet hodin provádení dozoru, revize nebo práce.</t>
  </si>
  <si>
    <t>65</t>
  </si>
  <si>
    <t>75E137</t>
  </si>
  <si>
    <t>PREZKOUŠENÍ VLAKOVÝCH CEST</t>
  </si>
  <si>
    <t>1. Položka obsahuje:  
 – postavení vlakové cesty a kontrola návestního znaku, prezkoušení zmeny návestního znaku z povolujícího na zakazující a poruchy žárovek  
 – simulace jízdy vlaku  
 – prezkoušení nouzového vybavení  
 – prezkoušení vazeb na tratové zabezpecovací zarízení  
 – kompletní zkoušky  
2. Položka neobsahuje:  
 X  
3. Zpusob merení:  
Udává se pocet kusu kompletní konstrukce nebo práce.</t>
  </si>
  <si>
    <t>66</t>
  </si>
  <si>
    <t>75E167</t>
  </si>
  <si>
    <t>OŽIVENÍ, ODZKOUŠENÍ A ZPROVOZNENÍ ÚSEKOVÉHO OVLÁDÁNÍ ZA JEDEN ÚSEK</t>
  </si>
  <si>
    <t>1. Položka obsahuje:  
 – príprava a provedení celkových zkoušek za 1 jízdní cestu do 30 výhybek  
 – kompletní prezkoušení a regulaci  
2. Položka neobsahuje:  
 X  
3. Zpusob merení:  
Udává se pocet kusu kompletní konstrukce nebo práce.</t>
  </si>
  <si>
    <t>67</t>
  </si>
  <si>
    <t>75E1B7</t>
  </si>
  <si>
    <t>REGULACE A ZKOUŠENÍ ZABEZPECOVACÍHO ZARÍZENÍ</t>
  </si>
  <si>
    <t>1. Položka obsahuje:  
 – zajištení a provedení ciností urcenných položkou vcetne dodávky potrebného pomocného materiálu a dopravy na místo urcení  
 – provedení zkušebního provozu se všemi pomocnými a doplnujícími pracemi a soucástmi, prípadné použití mechanizmu  
2. Položka neobsahuje:  
 X  
3. Zpusob merení:  
Udává se pocet hodin provádení dozoru, revize nebo práce.</t>
  </si>
  <si>
    <t>68</t>
  </si>
  <si>
    <t>75E1C7</t>
  </si>
  <si>
    <t>PROTOKOL UTZ</t>
  </si>
  <si>
    <t>1. Položka obsahuje:  
 – protokol autorizovanou osobou podle požadavku CSN, vcetne hodnocení  
2. Položka neobsahuje:  
 X  
3. Zpusob merení:  
Udává se pocet kusu kompletní konstrukce nebo práce.</t>
  </si>
  <si>
    <t>Napájení NN</t>
  </si>
  <si>
    <t>69</t>
  </si>
  <si>
    <t>741413</t>
  </si>
  <si>
    <t>ZÁSUVKA/PRÍVODKA PRUMYSLOVÁ, KRYTÍ IP 44 400 V, DO 63 A</t>
  </si>
  <si>
    <t>1. Položka obsahuje:  
 – kompletní prístroj v krytu vc. príslušenství  
2. Položka neobsahuje:  
 X  
3. Zpusob merení:  
Udává se pocet kusu kompletní konstrukce nebo práce.</t>
  </si>
  <si>
    <t>70</t>
  </si>
  <si>
    <t>71</t>
  </si>
  <si>
    <t>741C01</t>
  </si>
  <si>
    <t>EKVIPOTENCIÁLNÍ PRÍPOJNICE</t>
  </si>
  <si>
    <t>72</t>
  </si>
  <si>
    <t>741C07</t>
  </si>
  <si>
    <t>VYVEDENÍ UZEMNOVACÍCH VODICU NA POVRCH/KONSTRUKCI</t>
  </si>
  <si>
    <t>1. Položka obsahuje:  
 – vodivé pripojení vodice na konstrukci  
 – delení, tvarování, spojování  
 – ochranný i barevný náter spoje dle príslušných norem  
2. Položka neobsahuje:  
 X  
3. Zpusob merení:  
Udává se pocet kusu kompletní konstrukce nebo práce.</t>
  </si>
  <si>
    <t>73</t>
  </si>
  <si>
    <t>74</t>
  </si>
  <si>
    <t>75</t>
  </si>
  <si>
    <t>76</t>
  </si>
  <si>
    <t>77</t>
  </si>
  <si>
    <t>744231</t>
  </si>
  <si>
    <t>KABELOVÁ SKRÍN VENKOVNÍ SPOLECNÁ PRÍSTROJOVÁ PRO PREJEZDY</t>
  </si>
  <si>
    <t>1. Položka obsahuje:  
 – prípravu podkladu pro osazení vc. upevnovacího materiálu  
 – typová plastová pilírová lakovaná dle schválených technických podmínek, prázdná pro montáž výstroje elektro, telefonu a nouzových tlacítek vcetne prívodky pro DA a príslušenství, veškerý podružný a pomocný materiál  
 – provedení zkoušek, dodání predepsaných zkoušek, revizí a atestu  
2. Položka neobsahuje:  
 X  
3. Zpusob merení:  
Udává se pocet kusu kompletní konstrukce nebo práce.</t>
  </si>
  <si>
    <t>78</t>
  </si>
  <si>
    <t>744633</t>
  </si>
  <si>
    <t>JISTIC TRÍPÓLOVÝ (10 KA) OD 13 DO 20 A</t>
  </si>
  <si>
    <t>1. Položka obsahuje:  
 – veškerý spojovací materiál vc. pripojovacího vedení  
 – technický popis viz. projektová dokumentace  
2. Položka neobsahuje:  
 X  
3. Zpusob merení:  
Udává se pocet kusu kompletní konstrukce nebo práce.</t>
  </si>
  <si>
    <t>79</t>
  </si>
  <si>
    <t>744C01</t>
  </si>
  <si>
    <t>POMOCNÝ SPÍNAC K MODULÁRNÍMU PRÍSTROJI DO 125 A</t>
  </si>
  <si>
    <t>80</t>
  </si>
  <si>
    <t>744C02</t>
  </si>
  <si>
    <t>NAPETOVÁ SPOUŠT K MODULÁRNÍMU PRÍSTROJI DO 125 A</t>
  </si>
  <si>
    <t>81</t>
  </si>
  <si>
    <t>744Q12</t>
  </si>
  <si>
    <t>SVODIC PREPETÍ TYP 1 (TRÍDA B) 3-4 PÓLOVÝ</t>
  </si>
  <si>
    <t>82</t>
  </si>
  <si>
    <t>744R12</t>
  </si>
  <si>
    <t>SVORKA OD 4 DO 16 MM2</t>
  </si>
  <si>
    <t>1. Položka obsahuje:  
 – veškeré príslušenství  
 – technický popis viz. projektová dokumentace  
2. Položka neobsahuje:  
 X  
3. Zpusob merení:  
Udává se pocet kusu kompletní konstrukce nebo práce.</t>
  </si>
  <si>
    <t>83</t>
  </si>
  <si>
    <t>744R13</t>
  </si>
  <si>
    <t>SVORKA OD 25 DO 50 MM2</t>
  </si>
  <si>
    <t>84</t>
  </si>
  <si>
    <t>744Z05</t>
  </si>
  <si>
    <t>DEMONTÁŽ JISTICE NEBO VYPÍNACE Z ROZVADECE NN</t>
  </si>
  <si>
    <t>1. Položka obsahuje:  
 – všechny náklady na demontáž stávajícího zarízení se všemi pomocnými doplnujícími úpravami pro jeho likvidaci  
 – naložení vybouraného materiálu na dopravní prostredek  
2. Položka neobsahuje:  
 – odvoz vybouraného materiálu  
 – poplatek za likvidaci odpadu (nacení se dle SSD 0)  
3. Zpusob merení:  
Udává se pocet kusu kompletní konstrukce nebo práce.</t>
  </si>
  <si>
    <t>85</t>
  </si>
  <si>
    <t>75IFC1</t>
  </si>
  <si>
    <t>KABELOVÝ ZÁVER DO 20 ŽIL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</si>
  <si>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</si>
  <si>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>86</t>
  </si>
  <si>
    <t>75IFCX</t>
  </si>
  <si>
    <t>KABELOVÝ ZÁVER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</si>
  <si>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</si>
  <si>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Odpady</t>
  </si>
  <si>
    <t>87</t>
  </si>
  <si>
    <t>R015240</t>
  </si>
  <si>
    <t>POPLATKY ZA LIKVIDACŮ ODPADŮ NEKONTAMINOVANÝCH - 20 03 99  ODPAD PODOBNÝ KOMUNÁLNÍMU ODPADU VČETNĚ DOPRAVY</t>
  </si>
  <si>
    <t>T</t>
  </si>
  <si>
    <t>Položku NENACEŇOVAT v rámci výběrového řízení na zhotovení stavby, viz SO 90-90.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</si>
  <si>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</si>
  <si>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88</t>
  </si>
  <si>
    <t>R015621</t>
  </si>
  <si>
    <t>POPLATKY ZA LIKVIDACŮ ODPADŮ NEBEZPEČNÝCH - 17 04 10* KABELY S PLASTOVOU IZOLACÍ VČETNĚ DOPRAVY</t>
  </si>
  <si>
    <t>SO 26-30-01</t>
  </si>
  <si>
    <t>Přeložky a úpravy kabelů SŽ</t>
  </si>
  <si>
    <t>HLOUBENÍ RÝH ŠÍŘ DO 2M PAŽ I NEPAŽ TŘ. II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</si>
  <si>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</si>
  <si>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</si>
  <si>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</si>
  <si>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</si>
  <si>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</si>
  <si>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</si>
  <si>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701001</t>
  </si>
  <si>
    <t>OZNAČOVACÍ ŠTÍTEK KABELOVÉHO VEDENÍ, SPOJKY NEBO KABELOVÉ SKŘÍNĚ (VČETNĚ OBJÍMKY)</t>
  </si>
  <si>
    <t>1. Položka obsahuje: 
 – veškeré práce a materiál obsažený v názvu položky 
2. Položka neobsahuje: 
 X 
3. Způsob měření: 
Udává se počet kusů kompletní konstrukce nebo práce.</t>
  </si>
  <si>
    <t>701003</t>
  </si>
  <si>
    <t>BETONOVÝ OZNAČNÍK</t>
  </si>
  <si>
    <t>701004</t>
  </si>
  <si>
    <t>VYHLEDÁVACÍ MARKER ZEMNÍ</t>
  </si>
  <si>
    <t>KABELOVÝ ŽLAB ZEMNÍ VČETNĚ KRYTU SVĚTLÉ ŠÍŘKY DO 120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</si>
  <si>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</si>
  <si>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</si>
  <si>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</si>
  <si>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ZAKRYTÍ KABELŮ VÝSTRAŽNOU FÓLIÍ ŠÍŘKY PŘES 20 DO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</si>
  <si>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</si>
  <si>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702412</t>
  </si>
  <si>
    <t>KABELOVÝ PROSTUP DO OBJEKTU PŘES ZÁKLAD ZDĚNÝ SVĚTLÉ ŠÍŘKY PŘES 100 DO 200 MM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</si>
  <si>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</si>
  <si>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702901</t>
  </si>
  <si>
    <t>ZASYPÁNÍ KABELOVÉHO ŽLABU VRSTVOU Z PŘESÁTÉHO PÍSKU ČI VÝKOPKU SVĚTLÉ ŠÍŘKY DO 120 MM</t>
  </si>
  <si>
    <t>ZASYPÁNÍ KABELOVÉHO ŽLABU VRSTVOU Z PŘESÁTÉHO PÍSKU SVĚTLÉ ŠÍŘKY DO 120 MM</t>
  </si>
  <si>
    <t>1. Položka obsahuje: 
 – veškeré zemní práce včetně dodání zásypového materiálu 
2. Položka neobsahuje: 
 X 
3. Způsob měření: 
Měří se metr délkový.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</si>
  <si>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</si>
  <si>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</si>
  <si>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</si>
  <si>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</si>
  <si>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KŘIŽOVATKA KABELOVÝCH VEDENÍ SE STÁVAJÍCÍ INŽENÝRSKOU SÍTÍ (KABELEM, POTRUBÍM APOD.)</t>
  </si>
  <si>
    <t>741C02</t>
  </si>
  <si>
    <t>UZEMŇOVACÍ SVORKA</t>
  </si>
  <si>
    <t>1. Položka obsahuje: 
 – veškeré příslušenství 
2. Položka neobsahuje: 
 X 
3. Způsob měření: 
Udává se počet kusů kompletní konstrukce nebo práce.</t>
  </si>
  <si>
    <t>75IG11</t>
  </si>
  <si>
    <t>TYČ UZEMŇOVACÍ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</si>
  <si>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</si>
  <si>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75IG1X</t>
  </si>
  <si>
    <t>TYČ UZEMŇOVACÍ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</si>
  <si>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</si>
  <si>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75IG61</t>
  </si>
  <si>
    <t>VEDENÍ UZEMŇOVACÍ V ZEMI Z FEZN DRÁTU DO 120 MM2</t>
  </si>
  <si>
    <t>1. Položka obsahuje: 
 – dodávku specifikované kabelizace včetně potřebného drobného montážního materiálu 
 – dopravu a skladování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</si>
  <si>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75IG6X</t>
  </si>
  <si>
    <t>VEDENÍ UZEMŇOVACÍ V ZEMI Z FEZN DRÁTU DO 120 MM2 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</si>
  <si>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</si>
  <si>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R</t>
  </si>
  <si>
    <t>VYTYČENÍ TRASY, GEODETICKÉ ZAMĚŘENÍ KABELOVÉ TRASY A VYTVOŘENÍ KABELOVÉ KNIHY</t>
  </si>
  <si>
    <t>KS</t>
  </si>
  <si>
    <t>D1</t>
  </si>
  <si>
    <t>TK, HDPE, DOK</t>
  </si>
  <si>
    <t>703452</t>
  </si>
  <si>
    <t>ELEKTROINSTALAČNÍ TRUBKA S FUNKČNÍ ODOLNOSTÍ PŘI POŽÁRU VČETNĚ UPEVNĚNÍ A PŘÍSLUŠENSTVÍ DN PRŮMĚRU PŘES 25 DO 40 MM</t>
  </si>
  <si>
    <t>1. Položka obsahuje: 
 – vybourání otvoru z kabelové rýhy do budovy v základovém zdivu z tvrdého kamene spojovaného nastavenou maltou při tloušťce zdi do 90cm 
 – úpravu otvoru a asfaltové izolace zdiva, osazení chráničky, zazdění, začištění a utěsnění otvoru 
 – pomocné mechanismy 
2. Položka neobsahuje: 
 – zatěsnění chráničky po montáži vedení 
3. Způsob měření: 
Udává se počet kusů kompletní konstrukce nebo práce.</t>
  </si>
  <si>
    <t>741C04</t>
  </si>
  <si>
    <t>OCHRANNÉ POSPOJOVÁNÍ CU VODIČEM DO 16 MM2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</si>
  <si>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</si>
  <si>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</si>
  <si>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</si>
  <si>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</si>
  <si>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747705</t>
  </si>
  <si>
    <t>MANIPULACE NA ZAŘÍZENÍCH PROVÁDĚNÉ PROVOZOVATELEM</t>
  </si>
  <si>
    <t>1. Položka obsahuje: 
 – cenu za manipulace na zařízeních prováděné provozovatelem nutných pro další práce zhotovitele na technologickém souboru 
2. Položka neobsahuje: 
 X 
3. Způsob měření: 
Udává se čas v hodinách.</t>
  </si>
  <si>
    <t>74F323</t>
  </si>
  <si>
    <t>1. Položka obsahuje: 
 – protokol autorizovaným revizním technikem na zařízeních trakčního vedení podle požadavku ČSN, včetně hodnocení 
2. Položka neobsahuje: 
 X 
3. Způsob měření: 
Udává se v ks. 1ks pro 1xSO, 1xPS.</t>
  </si>
  <si>
    <t>75I311</t>
  </si>
  <si>
    <t>KABEL ZEMNÍ DVOUPLÁŠŤOVÝ S PANCÍŘEM PRŮMĚRU ŽÍLY 0,6 MM DO 5XN</t>
  </si>
  <si>
    <t>KMČTYŘKA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</si>
  <si>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</si>
  <si>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75I31X</t>
  </si>
  <si>
    <t>KABEL ZEMNÍ DVOUPLÁŠŤOVÝ S PANCÍŘEM PRŮMĚRU ŽÍLY 0,6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</si>
  <si>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</si>
  <si>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</si>
  <si>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</si>
  <si>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</si>
  <si>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</si>
  <si>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75I813</t>
  </si>
  <si>
    <t>KABEL OPTICKÝ SINGLEMODE DO 72 VLÁKEN</t>
  </si>
  <si>
    <t>KMVLÁKNO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</si>
  <si>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</si>
  <si>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75I81X</t>
  </si>
  <si>
    <t>KABEL OPTICKÝ SINGLEMODE - MONTÁŽ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</si>
  <si>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</si>
  <si>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75I911</t>
  </si>
  <si>
    <t>OPTOTRUBKA HDPE PRŮMĚRU DO 40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</si>
  <si>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</si>
  <si>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75I91X</t>
  </si>
  <si>
    <t>OPTOTRUBKA HDPE - MONTÁŽ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</si>
  <si>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</si>
  <si>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</si>
  <si>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</si>
  <si>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</si>
  <si>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</si>
  <si>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</si>
  <si>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</si>
  <si>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</si>
  <si>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</si>
  <si>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</si>
  <si>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75IA1X</t>
  </si>
  <si>
    <t>OPTOTRUBKOVÁ SPOJKA  - MONTÁŽ</t>
  </si>
  <si>
    <t>75IA51</t>
  </si>
  <si>
    <t>OPTOTRUBKOVÁ KONCOVKA PRŮMĚRU DO 40 MM</t>
  </si>
  <si>
    <t>75IA5X</t>
  </si>
  <si>
    <t>OPTOTRUBKOVÁ KONCOVKA - MONTÁŽ</t>
  </si>
  <si>
    <t>75IA61</t>
  </si>
  <si>
    <t>OPTOTRUBKOVÁ KONCOKA S VENTILKEM PRŮMĚRU DO 40 MM</t>
  </si>
  <si>
    <t>75IA6X</t>
  </si>
  <si>
    <t>OPTOTRUBKOVÁ KONCOKA S VENTILKEM - MONTÁŽ</t>
  </si>
  <si>
    <t>75IA71</t>
  </si>
  <si>
    <t>OPTOTRUBKOVÁ PRŮCHODKA PRŮMĚRU DO 40 MM</t>
  </si>
  <si>
    <t>75IA7X</t>
  </si>
  <si>
    <t>OPTOTRUBKOVÁ PRŮCHODKA - MONTÁŽ</t>
  </si>
  <si>
    <t>75ID11</t>
  </si>
  <si>
    <t>PLASTOVÁ ZEMNÍ KOMORA PRO ULOŽENÍ REZERVY</t>
  </si>
  <si>
    <t>75ID1X</t>
  </si>
  <si>
    <t>PLASTOVÁ ZEMNÍ KOMORA PRO ULOŽENÍ REZERVY - MONTÁŽ</t>
  </si>
  <si>
    <t>75ID21</t>
  </si>
  <si>
    <t>PLASTOVÁ ZEMNÍ KOMORA PRO ULOŽENÍ SPOJKY</t>
  </si>
  <si>
    <t>75ID2X</t>
  </si>
  <si>
    <t>PLASTOVÁ ZEMNÍ KOMORA PRO ULOŽENÍ SPOJKY - MONTÁŽ</t>
  </si>
  <si>
    <t>75IEC1</t>
  </si>
  <si>
    <t>VENKOVNÍ TELEFONNÍ OBJEKT NA SLOUPKU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</si>
  <si>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</si>
  <si>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75IECX</t>
  </si>
  <si>
    <t>VENKOVNÍ TELEFONNÍ OBJEKT - MONTÁŽ</t>
  </si>
  <si>
    <t>75IF21</t>
  </si>
  <si>
    <t>ROZPOJOVACÍ SVORKOVNICE 2/10, 2/8</t>
  </si>
  <si>
    <t>75IF2X</t>
  </si>
  <si>
    <t>ROZPOJOVACÍ SVORKOVNICE 2/10, 2/8 - MONTÁŽ</t>
  </si>
  <si>
    <t>75IF31</t>
  </si>
  <si>
    <t>ZEMNÍCÍ SVORKOVNICE</t>
  </si>
  <si>
    <t>75IF3X</t>
  </si>
  <si>
    <t>ZEMNÍCÍ SVORKOVNICE - MONTÁŽ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</si>
  <si>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</si>
  <si>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</si>
  <si>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</si>
  <si>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</si>
  <si>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</si>
  <si>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</si>
  <si>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</si>
  <si>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</si>
  <si>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75IH21</t>
  </si>
  <si>
    <t>UKONČENÍ KABELU CELOPLASTOVÝHO S PANCÍŘEM DO 40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</si>
  <si>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</si>
  <si>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75IH31</t>
  </si>
  <si>
    <t>UKONČENÍ KABELU FORMA KABELOVÁ DÉLKY DO 0,5 M DO 5XN</t>
  </si>
  <si>
    <t>75IH32</t>
  </si>
  <si>
    <t>UKONČENÍ KABELU FORMA KABELOVÁ DÉLKY DO 0,5 M DO 25XN</t>
  </si>
  <si>
    <t>75IH63</t>
  </si>
  <si>
    <t>UKONČENÍ KABELU OPTICKÉHO DO 72 VLÁKEN</t>
  </si>
  <si>
    <t>75II21</t>
  </si>
  <si>
    <t>SPOJKA PRO CELOPLASTOVÉ KABELY S PANCÍŘEM DO 100 ŽIL</t>
  </si>
  <si>
    <t>75II2X</t>
  </si>
  <si>
    <t>SPOJKA PRO CELOPLASTOVÉ KABELY S PANCÍŘEM - MONTÁŽ</t>
  </si>
  <si>
    <t>75II71</t>
  </si>
  <si>
    <t>SPOJKA OPTICKÁ DO 72 VLÁKEN</t>
  </si>
  <si>
    <t>75II7X</t>
  </si>
  <si>
    <t>SPOJKA OPTICKÁ - MONTÁŽ</t>
  </si>
  <si>
    <t>75IJ11</t>
  </si>
  <si>
    <t>MĚŘENÍ - ZŘÍZENÍ VÝVODU KABELOVÉHO PLÁŠTĚ PRO MĚŘENÍ</t>
  </si>
  <si>
    <t>1. Položka obsahuje: 
 – kompletní zřízení vývodu pro měření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</si>
  <si>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</si>
  <si>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</si>
  <si>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</si>
  <si>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</si>
  <si>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</si>
  <si>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</t>
  </si>
  <si>
    <t>75IJ15</t>
  </si>
  <si>
    <t>MĚŘENÍ A VYROVNÁNÍ KAPACITNÍCH NEROVNOVÁH NA MÍSTNÍM SDĚLOVACÍM KABELU, KABEL DO 4 KM DÉLKY, 1 ČTYŘKA</t>
  </si>
  <si>
    <t>75IJ23</t>
  </si>
  <si>
    <t>MĚŘENÍ ZÁVĚREČNÉ DÁLKOVÝCH KABELŮ V OBOU SMĚRECH V PLNÉM ROZSAHU BEZ PROVOZU</t>
  </si>
  <si>
    <t>ČTYŘKA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</si>
  <si>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čtyřek.</t>
  </si>
  <si>
    <t>75IK21</t>
  </si>
  <si>
    <t>MĚŘENÍ KOMPLEXNÍ OPTICKÉHO KABELU</t>
  </si>
  <si>
    <t>VLÁKNO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</si>
  <si>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</si>
  <si>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75J212</t>
  </si>
  <si>
    <t>KABEL SDĚLOVACÍ PRO VNITŘNÍ POUŽITÍ DO 10 PÁRŮ PRŮMĚRU 0,5 MM</t>
  </si>
  <si>
    <t>1. Položka obsahuje: 
 – dodávku specifikovaného kabelu včetně potřebného drobného montážního materiálu 
 – dopravu a skladování 
 – práce spojené s uložením specifikovaného kabelu specifikovaným způsobem 
 – veškeré potřebné mechanizmy, včetně obsluhy, náklady na mzdy a přibližné (průměrné) náklady na pořízení potřebných materiálů 
2. Položka neobsahuje: 
 X 
3. Způsob měření: 
Dodávka specifikovaného kabelu se měří v délce kabelu udané v kmpárech.</t>
  </si>
  <si>
    <t>75J23X</t>
  </si>
  <si>
    <t>KABEL SDĚLOVACÍ, MONTÁŽ A UPEVNĚNÍ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</si>
  <si>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</si>
  <si>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75J821</t>
  </si>
  <si>
    <t>OPTICKÝ PIGTAIL SINGLEMODE DO 2 M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</si>
  <si>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</si>
  <si>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75J82X</t>
  </si>
  <si>
    <t>OPTICKÝ PIGTAIL SINGLEMODE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</si>
  <si>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</si>
  <si>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75K112</t>
  </si>
  <si>
    <t>TRANSFORMÁTOR ODDĚLOVACÍ (OCHRANNÝ) PŘES 1000 VA</t>
  </si>
  <si>
    <t>75K11X</t>
  </si>
  <si>
    <t>TRANSFORMÁTOR ODDĚLOVACÍ (OCHRANNÝ)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</si>
  <si>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</si>
  <si>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R75IK11</t>
  </si>
  <si>
    <t>Měření útlumu na skládce do 48 vláken</t>
  </si>
  <si>
    <t>R75IK21</t>
  </si>
  <si>
    <t>Měření útlumu po montáži do 48 vláken</t>
  </si>
  <si>
    <t>R75IK41</t>
  </si>
  <si>
    <t>Měření na třech vlnových délkách po montáži do 12 vláken</t>
  </si>
  <si>
    <t>SO 90-90</t>
  </si>
  <si>
    <t>Likvidace odpadů</t>
  </si>
  <si>
    <t>SO 98-98</t>
  </si>
  <si>
    <t>Všeobecný objekt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</si>
  <si>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</si>
  <si>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</si>
  <si>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</si>
  <si>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</si>
  <si>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</si>
  <si>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</si>
  <si>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</si>
  <si>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</si>
  <si>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</si>
  <si>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</si>
  <si>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</si>
  <si>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</si>
  <si>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</si>
  <si>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</si>
  <si>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</si>
  <si>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</si>
  <si>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</si>
  <si>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D.1.1 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</si>
  <si>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                                                                                                                      
PS 26-01-11   SZZ  Bransouze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</si>
  <si>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</si>
  <si>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</si>
  <si>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</si>
  <si>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</si>
  <si>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</si>
  <si>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</si>
  <si>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</si>
  <si>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</si>
  <si>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</si>
  <si>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</si>
  <si>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</si>
  <si>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staveniště, resp.plocha využívaná k realizaci stavby  : 
České dráhy,  poz.č. 1781/5 a 1792/1, plocha 723+409=1132 m2 (1měsíc)</t>
  </si>
  <si>
    <t>VSEOB010</t>
  </si>
  <si>
    <t>Zajištění a vyhotovení geometrického plánu</t>
  </si>
  <si>
    <t>1kus</t>
  </si>
  <si>
    <t>Zajištění a vyhotovení geometrického plánu - služebnost inženýrské sítě (umístění gabionu na pozemku č.1412, kat.území Bransouze). Plocha dotčené části pozemku 15,60 m2.</t>
  </si>
  <si>
    <t>1=1,000 [A]</t>
  </si>
  <si>
    <t>VSEOB011</t>
  </si>
  <si>
    <t>Zajištění a vyhotovení geometrického plánu - služebnost stezky a cesty (umístění části plochy sjezdu na pozemku č.1412, kat.území Bransouze). Plocha dotčené části pozemku 44,0 m2.</t>
  </si>
  <si>
    <t>VSEOB012</t>
  </si>
  <si>
    <t>Publicita</t>
  </si>
  <si>
    <t>Zajištění exkurze.</t>
  </si>
  <si>
    <t>Položka zahrnuje veškeré činnosti pro zajištění exkurze na staveniště.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</si>
</sst>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26-01-11'!I3</f>
      </c>
      <c s="21">
        <f>'PS 26-01-11'!O2</f>
      </c>
      <c s="21">
        <f>C10+D10</f>
      </c>
    </row>
    <row r="11" spans="1:5" ht="12.75" customHeight="1">
      <c r="A11" s="20" t="s">
        <v>377</v>
      </c>
      <c s="20" t="s">
        <v>378</v>
      </c>
      <c s="21">
        <f>'SO 26-30-01'!I3</f>
      </c>
      <c s="21">
        <f>'SO 26-30-01'!O2</f>
      </c>
      <c s="21">
        <f>C11+D11</f>
      </c>
    </row>
    <row r="12" spans="1:5" ht="12.75" customHeight="1">
      <c r="A12" s="20" t="s">
        <v>580</v>
      </c>
      <c s="20" t="s">
        <v>581</v>
      </c>
      <c s="21">
        <f>'SO 90-90'!I3</f>
      </c>
      <c s="21">
        <f>'SO 90-90'!O2</f>
      </c>
      <c s="21">
        <f>C12+D12</f>
      </c>
    </row>
    <row r="13" spans="1:5" ht="12.75" customHeight="1">
      <c r="A13" s="20" t="s">
        <v>582</v>
      </c>
      <c s="20" t="s">
        <v>583</v>
      </c>
      <c s="21">
        <f>'SO 98-98'!I3</f>
      </c>
      <c s="21">
        <f>'SO 98-98'!O2</f>
      </c>
      <c s="21">
        <f>C13+D13</f>
      </c>
    </row>
  </sheetData>
  <sheetProtection password="C42E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0+O8+O29+O158+O259+O284+O357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0+I8+I29+I158+I259+I284+I357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120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318.75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49</v>
      </c>
      <c s="32">
        <v>285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318.75">
      <c r="A16" t="s">
        <v>52</v>
      </c>
      <c r="E16" s="36" t="s">
        <v>53</v>
      </c>
    </row>
    <row r="17" spans="1:16" ht="12.75">
      <c r="A17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84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25.5">
      <c r="A20" t="s">
        <v>52</v>
      </c>
      <c r="E20" s="36" t="s">
        <v>59</v>
      </c>
    </row>
    <row r="21" spans="1:16" ht="12.75">
      <c r="A21" s="25" t="s">
        <v>45</v>
      </c>
      <c s="29" t="s">
        <v>33</v>
      </c>
      <c s="29" t="s">
        <v>60</v>
      </c>
      <c s="25" t="s">
        <v>47</v>
      </c>
      <c s="30" t="s">
        <v>61</v>
      </c>
      <c s="31" t="s">
        <v>49</v>
      </c>
      <c s="32">
        <v>15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229.5">
      <c r="A24" t="s">
        <v>52</v>
      </c>
      <c r="E24" s="36" t="s">
        <v>62</v>
      </c>
    </row>
    <row r="25" spans="1:16" ht="12.75">
      <c r="A25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65</v>
      </c>
      <c s="32">
        <v>1050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25.5">
      <c r="A28" t="s">
        <v>52</v>
      </c>
      <c r="E28" s="36" t="s">
        <v>66</v>
      </c>
    </row>
    <row r="29" spans="1:18" ht="12.75" customHeight="1">
      <c r="A29" s="6" t="s">
        <v>43</v>
      </c>
      <c s="6"/>
      <c s="40" t="s">
        <v>23</v>
      </c>
      <c s="6"/>
      <c s="27" t="s">
        <v>67</v>
      </c>
      <c s="6"/>
      <c s="6"/>
      <c s="6"/>
      <c s="41">
        <f>0+Q29</f>
      </c>
      <c r="O29">
        <f>0+R29</f>
      </c>
      <c r="Q29">
        <f>0+I30+I34+I38+I42+I46+I50+I54+I58+I62+I66+I70+I74+I78+I82+I86+I90+I94+I98+I102+I106+I110+I114+I118+I122+I126+I130+I134+I138+I142+I146+I150+I154</f>
      </c>
      <c>
        <f>0+O30+O34+O38+O42+O46+O50+O54+O58+O62+O66+O70+O74+O78+O82+O86+O90+O94+O98+O102+O106+O110+O114+O118+O122+O126+O130+O134+O138+O142+O146+O150+O154</f>
      </c>
    </row>
    <row r="30" spans="1:16" ht="12.75">
      <c r="A30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70</v>
      </c>
      <c s="32">
        <v>36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47</v>
      </c>
    </row>
    <row r="33" spans="1:5" ht="76.5">
      <c r="A33" t="s">
        <v>52</v>
      </c>
      <c r="E33" s="36" t="s">
        <v>71</v>
      </c>
    </row>
    <row r="34" spans="1:16" ht="12.75">
      <c r="A34" s="25" t="s">
        <v>45</v>
      </c>
      <c s="29" t="s">
        <v>72</v>
      </c>
      <c s="29" t="s">
        <v>73</v>
      </c>
      <c s="25" t="s">
        <v>47</v>
      </c>
      <c s="30" t="s">
        <v>74</v>
      </c>
      <c s="31" t="s">
        <v>58</v>
      </c>
      <c s="32">
        <v>325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47</v>
      </c>
    </row>
    <row r="37" spans="1:5" ht="102">
      <c r="A37" t="s">
        <v>52</v>
      </c>
      <c r="E37" s="36" t="s">
        <v>75</v>
      </c>
    </row>
    <row r="38" spans="1:16" ht="12.75">
      <c r="A38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58</v>
      </c>
      <c s="32">
        <v>108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47</v>
      </c>
    </row>
    <row r="41" spans="1:5" ht="102">
      <c r="A41" t="s">
        <v>52</v>
      </c>
      <c r="E41" s="36" t="s">
        <v>79</v>
      </c>
    </row>
    <row r="42" spans="1:16" ht="12.75">
      <c r="A42" s="25" t="s">
        <v>45</v>
      </c>
      <c s="29" t="s">
        <v>40</v>
      </c>
      <c s="29" t="s">
        <v>80</v>
      </c>
      <c s="25" t="s">
        <v>47</v>
      </c>
      <c s="30" t="s">
        <v>81</v>
      </c>
      <c s="31" t="s">
        <v>58</v>
      </c>
      <c s="32">
        <v>700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47</v>
      </c>
    </row>
    <row r="45" spans="1:5" ht="140.25">
      <c r="A45" t="s">
        <v>52</v>
      </c>
      <c r="E45" s="36" t="s">
        <v>82</v>
      </c>
    </row>
    <row r="46" spans="1:16" ht="25.5">
      <c r="A46" s="25" t="s">
        <v>45</v>
      </c>
      <c s="29" t="s">
        <v>42</v>
      </c>
      <c s="29" t="s">
        <v>83</v>
      </c>
      <c s="25" t="s">
        <v>47</v>
      </c>
      <c s="30" t="s">
        <v>84</v>
      </c>
      <c s="31" t="s">
        <v>70</v>
      </c>
      <c s="32">
        <v>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47</v>
      </c>
    </row>
    <row r="49" spans="1:5" ht="38.25">
      <c r="A49" t="s">
        <v>52</v>
      </c>
      <c r="E49" s="36" t="s">
        <v>85</v>
      </c>
    </row>
    <row r="50" spans="1:16" ht="12.75">
      <c r="A50" s="25" t="s">
        <v>45</v>
      </c>
      <c s="29" t="s">
        <v>86</v>
      </c>
      <c s="29" t="s">
        <v>87</v>
      </c>
      <c s="25" t="s">
        <v>47</v>
      </c>
      <c s="30" t="s">
        <v>88</v>
      </c>
      <c s="31" t="s">
        <v>70</v>
      </c>
      <c s="32">
        <v>36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47</v>
      </c>
    </row>
    <row r="53" spans="1:5" ht="102">
      <c r="A53" t="s">
        <v>52</v>
      </c>
      <c r="E53" s="36" t="s">
        <v>89</v>
      </c>
    </row>
    <row r="54" spans="1:16" ht="25.5">
      <c r="A54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70</v>
      </c>
      <c s="32">
        <v>12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47</v>
      </c>
    </row>
    <row r="57" spans="1:5" ht="102">
      <c r="A57" t="s">
        <v>52</v>
      </c>
      <c r="E57" s="36" t="s">
        <v>75</v>
      </c>
    </row>
    <row r="58" spans="1:16" ht="12.75">
      <c r="A58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58</v>
      </c>
      <c s="32">
        <v>50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47</v>
      </c>
    </row>
    <row r="61" spans="1:5" ht="127.5">
      <c r="A61" t="s">
        <v>52</v>
      </c>
      <c r="E61" s="36" t="s">
        <v>96</v>
      </c>
    </row>
    <row r="62" spans="1:16" ht="12.75">
      <c r="A62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58</v>
      </c>
      <c s="32">
        <v>24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47</v>
      </c>
    </row>
    <row r="65" spans="1:5" ht="89.25">
      <c r="A65" t="s">
        <v>52</v>
      </c>
      <c r="E65" s="36" t="s">
        <v>100</v>
      </c>
    </row>
    <row r="66" spans="1:16" ht="12.75">
      <c r="A66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58</v>
      </c>
      <c s="32">
        <v>133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47</v>
      </c>
    </row>
    <row r="69" spans="1:5" ht="89.25">
      <c r="A69" t="s">
        <v>52</v>
      </c>
      <c r="E69" s="36" t="s">
        <v>100</v>
      </c>
    </row>
    <row r="70" spans="1:16" ht="12.75">
      <c r="A70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58</v>
      </c>
      <c s="32">
        <v>579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47</v>
      </c>
    </row>
    <row r="73" spans="1:5" ht="89.25">
      <c r="A73" t="s">
        <v>52</v>
      </c>
      <c r="E73" s="36" t="s">
        <v>100</v>
      </c>
    </row>
    <row r="74" spans="1:16" ht="25.5">
      <c r="A74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70</v>
      </c>
      <c s="32">
        <v>4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</v>
      </c>
    </row>
    <row r="77" spans="1:5" ht="102">
      <c r="A77" t="s">
        <v>52</v>
      </c>
      <c r="E77" s="36" t="s">
        <v>110</v>
      </c>
    </row>
    <row r="78" spans="1:16" ht="25.5">
      <c r="A78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70</v>
      </c>
      <c s="32">
        <v>6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</v>
      </c>
    </row>
    <row r="81" spans="1:5" ht="102">
      <c r="A81" t="s">
        <v>52</v>
      </c>
      <c r="E81" s="36" t="s">
        <v>110</v>
      </c>
    </row>
    <row r="82" spans="1:16" ht="25.5">
      <c r="A82" s="25" t="s">
        <v>45</v>
      </c>
      <c s="29" t="s">
        <v>114</v>
      </c>
      <c s="29" t="s">
        <v>115</v>
      </c>
      <c s="25" t="s">
        <v>47</v>
      </c>
      <c s="30" t="s">
        <v>116</v>
      </c>
      <c s="31" t="s">
        <v>70</v>
      </c>
      <c s="32">
        <v>2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</v>
      </c>
    </row>
    <row r="85" spans="1:5" ht="102">
      <c r="A85" t="s">
        <v>52</v>
      </c>
      <c r="E85" s="36" t="s">
        <v>110</v>
      </c>
    </row>
    <row r="86" spans="1:16" ht="12.75">
      <c r="A86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70</v>
      </c>
      <c s="32">
        <v>18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47</v>
      </c>
    </row>
    <row r="89" spans="1:5" ht="89.25">
      <c r="A89" t="s">
        <v>52</v>
      </c>
      <c r="E89" s="36" t="s">
        <v>120</v>
      </c>
    </row>
    <row r="90" spans="1:16" ht="12.75">
      <c r="A90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124</v>
      </c>
      <c s="32">
        <v>0.593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47</v>
      </c>
    </row>
    <row r="93" spans="1:5" ht="76.5">
      <c r="A93" t="s">
        <v>52</v>
      </c>
      <c r="E93" s="36" t="s">
        <v>125</v>
      </c>
    </row>
    <row r="94" spans="1:16" ht="12.75">
      <c r="A94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124</v>
      </c>
      <c s="32">
        <v>9.248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47</v>
      </c>
    </row>
    <row r="97" spans="1:5" ht="76.5">
      <c r="A97" t="s">
        <v>52</v>
      </c>
      <c r="E97" s="36" t="s">
        <v>125</v>
      </c>
    </row>
    <row r="98" spans="1:16" ht="12.75">
      <c r="A98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124</v>
      </c>
      <c s="32">
        <v>9.245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47</v>
      </c>
    </row>
    <row r="101" spans="1:5" ht="76.5">
      <c r="A101" t="s">
        <v>52</v>
      </c>
      <c r="E101" s="36" t="s">
        <v>125</v>
      </c>
    </row>
    <row r="102" spans="1:16" ht="12.75">
      <c r="A102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124</v>
      </c>
      <c s="32">
        <v>2.584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47</v>
      </c>
    </row>
    <row r="105" spans="1:5" ht="76.5">
      <c r="A105" t="s">
        <v>52</v>
      </c>
      <c r="E105" s="36" t="s">
        <v>125</v>
      </c>
    </row>
    <row r="106" spans="1:16" ht="12.75">
      <c r="A106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124</v>
      </c>
      <c s="32">
        <v>0.593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47</v>
      </c>
    </row>
    <row r="109" spans="1:5" ht="204">
      <c r="A109" t="s">
        <v>52</v>
      </c>
      <c r="E109" s="36" t="s">
        <v>138</v>
      </c>
    </row>
    <row r="110" spans="1:16" ht="12.75">
      <c r="A110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124</v>
      </c>
      <c s="32">
        <v>9.248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47</v>
      </c>
    </row>
    <row r="113" spans="1:5" ht="204">
      <c r="A113" t="s">
        <v>52</v>
      </c>
      <c r="E113" s="36" t="s">
        <v>142</v>
      </c>
    </row>
    <row r="114" spans="1:16" ht="12.75">
      <c r="A114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124</v>
      </c>
      <c s="32">
        <v>9.245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47</v>
      </c>
    </row>
    <row r="117" spans="1:5" ht="204">
      <c r="A117" t="s">
        <v>52</v>
      </c>
      <c r="E117" s="36" t="s">
        <v>146</v>
      </c>
    </row>
    <row r="118" spans="1:16" ht="12.75">
      <c r="A118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124</v>
      </c>
      <c s="32">
        <v>2.584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47</v>
      </c>
    </row>
    <row r="121" spans="1:5" ht="204">
      <c r="A121" t="s">
        <v>52</v>
      </c>
      <c r="E121" s="36" t="s">
        <v>142</v>
      </c>
    </row>
    <row r="122" spans="1:16" ht="25.5">
      <c r="A122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70</v>
      </c>
      <c s="32">
        <v>21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47</v>
      </c>
    </row>
    <row r="125" spans="1:5" ht="114.75">
      <c r="A125" t="s">
        <v>52</v>
      </c>
      <c r="E125" s="36" t="s">
        <v>153</v>
      </c>
    </row>
    <row r="126" spans="1:16" ht="25.5">
      <c r="A126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70</v>
      </c>
      <c s="32">
        <v>6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47</v>
      </c>
    </row>
    <row r="129" spans="1:5" ht="114.75">
      <c r="A129" t="s">
        <v>52</v>
      </c>
      <c r="E129" s="36" t="s">
        <v>153</v>
      </c>
    </row>
    <row r="130" spans="1:16" ht="25.5">
      <c r="A130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70</v>
      </c>
      <c s="32">
        <v>7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47</v>
      </c>
    </row>
    <row r="133" spans="1:5" ht="140.25">
      <c r="A133" t="s">
        <v>52</v>
      </c>
      <c r="E133" s="36" t="s">
        <v>160</v>
      </c>
    </row>
    <row r="134" spans="1:16" ht="25.5">
      <c r="A134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70</v>
      </c>
      <c s="32">
        <v>1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12.75">
      <c r="A136" s="37" t="s">
        <v>51</v>
      </c>
      <c r="E136" s="38" t="s">
        <v>47</v>
      </c>
    </row>
    <row r="137" spans="1:5" ht="140.25">
      <c r="A137" t="s">
        <v>52</v>
      </c>
      <c r="E137" s="36" t="s">
        <v>164</v>
      </c>
    </row>
    <row r="138" spans="1:16" ht="12.75">
      <c r="A138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70</v>
      </c>
      <c s="32">
        <v>24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12.75">
      <c r="A140" s="37" t="s">
        <v>51</v>
      </c>
      <c r="E140" s="38" t="s">
        <v>47</v>
      </c>
    </row>
    <row r="141" spans="1:5" ht="102">
      <c r="A141" t="s">
        <v>52</v>
      </c>
      <c r="E141" s="36" t="s">
        <v>168</v>
      </c>
    </row>
    <row r="142" spans="1:16" ht="25.5">
      <c r="A142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172</v>
      </c>
      <c s="32">
        <v>0.898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47</v>
      </c>
    </row>
    <row r="145" spans="1:5" ht="153">
      <c r="A145" t="s">
        <v>52</v>
      </c>
      <c r="E145" s="36" t="s">
        <v>173</v>
      </c>
    </row>
    <row r="146" spans="1:16" ht="12.75">
      <c r="A146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177</v>
      </c>
      <c s="32">
        <v>0.036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47</v>
      </c>
    </row>
    <row r="149" spans="1:5" ht="153">
      <c r="A149" t="s">
        <v>52</v>
      </c>
      <c r="E149" s="36" t="s">
        <v>178</v>
      </c>
    </row>
    <row r="150" spans="1:16" ht="25.5">
      <c r="A150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58</v>
      </c>
      <c s="32">
        <v>12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47</v>
      </c>
    </row>
    <row r="153" spans="1:5" ht="114.75">
      <c r="A153" t="s">
        <v>52</v>
      </c>
      <c r="E153" s="36" t="s">
        <v>182</v>
      </c>
    </row>
    <row r="154" spans="1:16" ht="12.75">
      <c r="A154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70</v>
      </c>
      <c s="32">
        <v>2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47</v>
      </c>
    </row>
    <row r="157" spans="1:5" ht="127.5">
      <c r="A157" t="s">
        <v>52</v>
      </c>
      <c r="E157" s="36" t="s">
        <v>186</v>
      </c>
    </row>
    <row r="158" spans="1:18" ht="12.75" customHeight="1">
      <c r="A158" s="6" t="s">
        <v>43</v>
      </c>
      <c s="6"/>
      <c s="40" t="s">
        <v>22</v>
      </c>
      <c s="6"/>
      <c s="27" t="s">
        <v>187</v>
      </c>
      <c s="6"/>
      <c s="6"/>
      <c s="6"/>
      <c s="41">
        <f>0+Q158</f>
      </c>
      <c r="O158">
        <f>0+R158</f>
      </c>
      <c r="Q158">
        <f>0+I159+I163+I167+I171+I175+I179+I183+I187+I191+I195+I199+I203+I207+I211+I215+I219+I223+I227+I231+I235+I239+I243+I247+I251+I255</f>
      </c>
      <c>
        <f>0+O159+O163+O167+O171+O175+O179+O183+O187+O191+O195+O199+O203+O207+O211+O215+O219+O223+O227+O231+O235+O239+O243+O247+O251+O255</f>
      </c>
    </row>
    <row r="159" spans="1:16" ht="12.75">
      <c r="A159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58</v>
      </c>
      <c s="32">
        <v>30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47</v>
      </c>
    </row>
    <row r="161" spans="1:5" ht="12.75">
      <c r="A161" s="37" t="s">
        <v>51</v>
      </c>
      <c r="E161" s="38" t="s">
        <v>47</v>
      </c>
    </row>
    <row r="162" spans="1:5" ht="114.75">
      <c r="A162" t="s">
        <v>52</v>
      </c>
      <c r="E162" s="36" t="s">
        <v>191</v>
      </c>
    </row>
    <row r="163" spans="1:16" ht="12.75">
      <c r="A163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58</v>
      </c>
      <c s="32">
        <v>30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47</v>
      </c>
    </row>
    <row r="165" spans="1:5" ht="12.75">
      <c r="A165" s="37" t="s">
        <v>51</v>
      </c>
      <c r="E165" s="38" t="s">
        <v>47</v>
      </c>
    </row>
    <row r="166" spans="1:5" ht="114.75">
      <c r="A166" t="s">
        <v>52</v>
      </c>
      <c r="E166" s="36" t="s">
        <v>195</v>
      </c>
    </row>
    <row r="167" spans="1:16" ht="12.75">
      <c r="A167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70</v>
      </c>
      <c s="32">
        <v>1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50</v>
      </c>
      <c r="E168" s="36" t="s">
        <v>47</v>
      </c>
    </row>
    <row r="169" spans="1:5" ht="12.75">
      <c r="A169" s="37" t="s">
        <v>51</v>
      </c>
      <c r="E169" s="38" t="s">
        <v>47</v>
      </c>
    </row>
    <row r="170" spans="1:5" ht="165.75">
      <c r="A170" t="s">
        <v>52</v>
      </c>
      <c r="E170" s="36" t="s">
        <v>199</v>
      </c>
    </row>
    <row r="171" spans="1:16" ht="12.75">
      <c r="A171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70</v>
      </c>
      <c s="32">
        <v>1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50</v>
      </c>
      <c r="E172" s="36" t="s">
        <v>47</v>
      </c>
    </row>
    <row r="173" spans="1:5" ht="12.75">
      <c r="A173" s="37" t="s">
        <v>51</v>
      </c>
      <c r="E173" s="38" t="s">
        <v>47</v>
      </c>
    </row>
    <row r="174" spans="1:5" ht="127.5">
      <c r="A174" t="s">
        <v>52</v>
      </c>
      <c r="E174" s="36" t="s">
        <v>203</v>
      </c>
    </row>
    <row r="175" spans="1:16" ht="25.5">
      <c r="A175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70</v>
      </c>
      <c s="32">
        <v>2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47</v>
      </c>
    </row>
    <row r="177" spans="1:5" ht="12.75">
      <c r="A177" s="37" t="s">
        <v>51</v>
      </c>
      <c r="E177" s="38" t="s">
        <v>47</v>
      </c>
    </row>
    <row r="178" spans="1:5" ht="140.25">
      <c r="A178" t="s">
        <v>52</v>
      </c>
      <c r="E178" s="36" t="s">
        <v>207</v>
      </c>
    </row>
    <row r="179" spans="1:16" ht="12.75">
      <c r="A179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70</v>
      </c>
      <c s="32">
        <v>6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47</v>
      </c>
    </row>
    <row r="181" spans="1:5" ht="12.75">
      <c r="A181" s="37" t="s">
        <v>51</v>
      </c>
      <c r="E181" s="38" t="s">
        <v>47</v>
      </c>
    </row>
    <row r="182" spans="1:5" ht="102">
      <c r="A182" t="s">
        <v>52</v>
      </c>
      <c r="E182" s="36" t="s">
        <v>211</v>
      </c>
    </row>
    <row r="183" spans="1:16" ht="12.75">
      <c r="A183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70</v>
      </c>
      <c s="32">
        <v>6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50</v>
      </c>
      <c r="E184" s="36" t="s">
        <v>47</v>
      </c>
    </row>
    <row r="185" spans="1:5" ht="12.75">
      <c r="A185" s="37" t="s">
        <v>51</v>
      </c>
      <c r="E185" s="38" t="s">
        <v>47</v>
      </c>
    </row>
    <row r="186" spans="1:5" ht="102">
      <c r="A186" t="s">
        <v>52</v>
      </c>
      <c r="E186" s="36" t="s">
        <v>215</v>
      </c>
    </row>
    <row r="187" spans="1:16" ht="25.5">
      <c r="A187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70</v>
      </c>
      <c s="32">
        <v>5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12.75">
      <c r="A188" s="35" t="s">
        <v>50</v>
      </c>
      <c r="E188" s="36" t="s">
        <v>47</v>
      </c>
    </row>
    <row r="189" spans="1:5" ht="12.75">
      <c r="A189" s="37" t="s">
        <v>51</v>
      </c>
      <c r="E189" s="38" t="s">
        <v>47</v>
      </c>
    </row>
    <row r="190" spans="1:5" ht="153">
      <c r="A190" t="s">
        <v>52</v>
      </c>
      <c r="E190" s="36" t="s">
        <v>219</v>
      </c>
    </row>
    <row r="191" spans="1:16" ht="25.5">
      <c r="A191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70</v>
      </c>
      <c s="32">
        <v>5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12.75">
      <c r="A192" s="35" t="s">
        <v>50</v>
      </c>
      <c r="E192" s="36" t="s">
        <v>47</v>
      </c>
    </row>
    <row r="193" spans="1:5" ht="12.75">
      <c r="A193" s="37" t="s">
        <v>51</v>
      </c>
      <c r="E193" s="38" t="s">
        <v>47</v>
      </c>
    </row>
    <row r="194" spans="1:5" ht="127.5">
      <c r="A194" t="s">
        <v>52</v>
      </c>
      <c r="E194" s="36" t="s">
        <v>223</v>
      </c>
    </row>
    <row r="195" spans="1:16" ht="12.75">
      <c r="A195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70</v>
      </c>
      <c s="32">
        <v>1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50</v>
      </c>
      <c r="E196" s="36" t="s">
        <v>47</v>
      </c>
    </row>
    <row r="197" spans="1:5" ht="12.75">
      <c r="A197" s="37" t="s">
        <v>51</v>
      </c>
      <c r="E197" s="38" t="s">
        <v>47</v>
      </c>
    </row>
    <row r="198" spans="1:5" ht="165.75">
      <c r="A198" t="s">
        <v>52</v>
      </c>
      <c r="E198" s="36" t="s">
        <v>227</v>
      </c>
    </row>
    <row r="199" spans="1:16" ht="12.75">
      <c r="A199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70</v>
      </c>
      <c s="32">
        <v>1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12.75">
      <c r="A200" s="35" t="s">
        <v>50</v>
      </c>
      <c r="E200" s="36" t="s">
        <v>47</v>
      </c>
    </row>
    <row r="201" spans="1:5" ht="12.75">
      <c r="A201" s="37" t="s">
        <v>51</v>
      </c>
      <c r="E201" s="38" t="s">
        <v>47</v>
      </c>
    </row>
    <row r="202" spans="1:5" ht="153">
      <c r="A202" t="s">
        <v>52</v>
      </c>
      <c r="E202" s="36" t="s">
        <v>231</v>
      </c>
    </row>
    <row r="203" spans="1:16" ht="12.75">
      <c r="A203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70</v>
      </c>
      <c s="32">
        <v>2</v>
      </c>
      <c s="33">
        <v>0</v>
      </c>
      <c s="34">
        <f>ROUND(ROUND(H203,2)*ROUND(G203,3),2)</f>
      </c>
      <c r="O203">
        <f>(I203*21)/100</f>
      </c>
      <c t="s">
        <v>23</v>
      </c>
    </row>
    <row r="204" spans="1:5" ht="12.75">
      <c r="A204" s="35" t="s">
        <v>50</v>
      </c>
      <c r="E204" s="36" t="s">
        <v>47</v>
      </c>
    </row>
    <row r="205" spans="1:5" ht="12.75">
      <c r="A205" s="37" t="s">
        <v>51</v>
      </c>
      <c r="E205" s="38" t="s">
        <v>47</v>
      </c>
    </row>
    <row r="206" spans="1:5" ht="165.75">
      <c r="A206" t="s">
        <v>52</v>
      </c>
      <c r="E206" s="36" t="s">
        <v>235</v>
      </c>
    </row>
    <row r="207" spans="1:16" ht="12.75">
      <c r="A207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70</v>
      </c>
      <c s="32">
        <v>2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12.75">
      <c r="A208" s="35" t="s">
        <v>50</v>
      </c>
      <c r="E208" s="36" t="s">
        <v>47</v>
      </c>
    </row>
    <row r="209" spans="1:5" ht="12.75">
      <c r="A209" s="37" t="s">
        <v>51</v>
      </c>
      <c r="E209" s="38" t="s">
        <v>47</v>
      </c>
    </row>
    <row r="210" spans="1:5" ht="153">
      <c r="A210" t="s">
        <v>52</v>
      </c>
      <c r="E210" s="36" t="s">
        <v>239</v>
      </c>
    </row>
    <row r="211" spans="1:16" ht="25.5">
      <c r="A211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70</v>
      </c>
      <c s="32">
        <v>3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12.75">
      <c r="A212" s="35" t="s">
        <v>50</v>
      </c>
      <c r="E212" s="36" t="s">
        <v>47</v>
      </c>
    </row>
    <row r="213" spans="1:5" ht="12.75">
      <c r="A213" s="37" t="s">
        <v>51</v>
      </c>
      <c r="E213" s="38" t="s">
        <v>47</v>
      </c>
    </row>
    <row r="214" spans="1:5" ht="114.75">
      <c r="A214" t="s">
        <v>52</v>
      </c>
      <c r="E214" s="36" t="s">
        <v>243</v>
      </c>
    </row>
    <row r="215" spans="1:16" ht="25.5">
      <c r="A215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70</v>
      </c>
      <c s="32">
        <v>3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50</v>
      </c>
      <c r="E216" s="36" t="s">
        <v>47</v>
      </c>
    </row>
    <row r="217" spans="1:5" ht="12.75">
      <c r="A217" s="37" t="s">
        <v>51</v>
      </c>
      <c r="E217" s="38" t="s">
        <v>47</v>
      </c>
    </row>
    <row r="218" spans="1:5" ht="127.5">
      <c r="A218" t="s">
        <v>52</v>
      </c>
      <c r="E218" s="36" t="s">
        <v>247</v>
      </c>
    </row>
    <row r="219" spans="1:16" ht="25.5">
      <c r="A219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70</v>
      </c>
      <c s="32">
        <v>2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50</v>
      </c>
      <c r="E220" s="36" t="s">
        <v>47</v>
      </c>
    </row>
    <row r="221" spans="1:5" ht="12.75">
      <c r="A221" s="37" t="s">
        <v>51</v>
      </c>
      <c r="E221" s="38" t="s">
        <v>47</v>
      </c>
    </row>
    <row r="222" spans="1:5" ht="140.25">
      <c r="A222" t="s">
        <v>52</v>
      </c>
      <c r="E222" s="36" t="s">
        <v>251</v>
      </c>
    </row>
    <row r="223" spans="1:16" ht="25.5">
      <c r="A223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70</v>
      </c>
      <c s="32">
        <v>2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50</v>
      </c>
      <c r="E224" s="36" t="s">
        <v>47</v>
      </c>
    </row>
    <row r="225" spans="1:5" ht="12.75">
      <c r="A225" s="37" t="s">
        <v>51</v>
      </c>
      <c r="E225" s="38" t="s">
        <v>47</v>
      </c>
    </row>
    <row r="226" spans="1:5" ht="153">
      <c r="A226" t="s">
        <v>52</v>
      </c>
      <c r="E226" s="36" t="s">
        <v>255</v>
      </c>
    </row>
    <row r="227" spans="1:16" ht="12.75">
      <c r="A227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70</v>
      </c>
      <c s="32">
        <v>1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50</v>
      </c>
      <c r="E228" s="36" t="s">
        <v>47</v>
      </c>
    </row>
    <row r="229" spans="1:5" ht="12.75">
      <c r="A229" s="37" t="s">
        <v>51</v>
      </c>
      <c r="E229" s="38" t="s">
        <v>47</v>
      </c>
    </row>
    <row r="230" spans="1:5" ht="114.75">
      <c r="A230" t="s">
        <v>52</v>
      </c>
      <c r="E230" s="36" t="s">
        <v>259</v>
      </c>
    </row>
    <row r="231" spans="1:16" ht="12.75">
      <c r="A231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70</v>
      </c>
      <c s="32">
        <v>1</v>
      </c>
      <c s="33">
        <v>0</v>
      </c>
      <c s="34">
        <f>ROUND(ROUND(H231,2)*ROUND(G231,3),2)</f>
      </c>
      <c r="O231">
        <f>(I231*21)/100</f>
      </c>
      <c t="s">
        <v>23</v>
      </c>
    </row>
    <row r="232" spans="1:5" ht="12.75">
      <c r="A232" s="35" t="s">
        <v>50</v>
      </c>
      <c r="E232" s="36" t="s">
        <v>47</v>
      </c>
    </row>
    <row r="233" spans="1:5" ht="12.75">
      <c r="A233" s="37" t="s">
        <v>51</v>
      </c>
      <c r="E233" s="38" t="s">
        <v>47</v>
      </c>
    </row>
    <row r="234" spans="1:5" ht="140.25">
      <c r="A234" t="s">
        <v>52</v>
      </c>
      <c r="E234" s="36" t="s">
        <v>263</v>
      </c>
    </row>
    <row r="235" spans="1:16" ht="12.75">
      <c r="A235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70</v>
      </c>
      <c s="32">
        <v>4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47</v>
      </c>
    </row>
    <row r="237" spans="1:5" ht="12.75">
      <c r="A237" s="37" t="s">
        <v>51</v>
      </c>
      <c r="E237" s="38" t="s">
        <v>47</v>
      </c>
    </row>
    <row r="238" spans="1:5" ht="153">
      <c r="A238" t="s">
        <v>52</v>
      </c>
      <c r="E238" s="36" t="s">
        <v>267</v>
      </c>
    </row>
    <row r="239" spans="1:16" ht="12.75">
      <c r="A239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70</v>
      </c>
      <c s="32">
        <v>5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47</v>
      </c>
    </row>
    <row r="241" spans="1:5" ht="12.75">
      <c r="A241" s="37" t="s">
        <v>51</v>
      </c>
      <c r="E241" s="38" t="s">
        <v>47</v>
      </c>
    </row>
    <row r="242" spans="1:5" ht="114.75">
      <c r="A242" t="s">
        <v>52</v>
      </c>
      <c r="E242" s="36" t="s">
        <v>271</v>
      </c>
    </row>
    <row r="243" spans="1:16" ht="12.75">
      <c r="A243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70</v>
      </c>
      <c s="32">
        <v>9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12.75">
      <c r="A244" s="35" t="s">
        <v>50</v>
      </c>
      <c r="E244" s="36" t="s">
        <v>47</v>
      </c>
    </row>
    <row r="245" spans="1:5" ht="12.75">
      <c r="A245" s="37" t="s">
        <v>51</v>
      </c>
      <c r="E245" s="38" t="s">
        <v>47</v>
      </c>
    </row>
    <row r="246" spans="1:5" ht="127.5">
      <c r="A246" t="s">
        <v>52</v>
      </c>
      <c r="E246" s="36" t="s">
        <v>275</v>
      </c>
    </row>
    <row r="247" spans="1:16" ht="12.75">
      <c r="A247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70</v>
      </c>
      <c s="32">
        <v>4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50</v>
      </c>
      <c r="E248" s="36" t="s">
        <v>47</v>
      </c>
    </row>
    <row r="249" spans="1:5" ht="12.75">
      <c r="A249" s="37" t="s">
        <v>51</v>
      </c>
      <c r="E249" s="38" t="s">
        <v>47</v>
      </c>
    </row>
    <row r="250" spans="1:5" ht="140.25">
      <c r="A250" t="s">
        <v>52</v>
      </c>
      <c r="E250" s="36" t="s">
        <v>279</v>
      </c>
    </row>
    <row r="251" spans="1:16" ht="12.75">
      <c r="A251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70</v>
      </c>
      <c s="32">
        <v>1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47</v>
      </c>
    </row>
    <row r="253" spans="1:5" ht="12.75">
      <c r="A253" s="37" t="s">
        <v>51</v>
      </c>
      <c r="E253" s="38" t="s">
        <v>47</v>
      </c>
    </row>
    <row r="254" spans="1:5" ht="114.75">
      <c r="A254" t="s">
        <v>52</v>
      </c>
      <c r="E254" s="36" t="s">
        <v>283</v>
      </c>
    </row>
    <row r="255" spans="1:16" ht="12.75">
      <c r="A255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70</v>
      </c>
      <c s="32">
        <v>1</v>
      </c>
      <c s="33">
        <v>0</v>
      </c>
      <c s="34">
        <f>ROUND(ROUND(H255,2)*ROUND(G255,3),2)</f>
      </c>
      <c r="O255">
        <f>(I255*21)/100</f>
      </c>
      <c t="s">
        <v>23</v>
      </c>
    </row>
    <row r="256" spans="1:5" ht="12.75">
      <c r="A256" s="35" t="s">
        <v>50</v>
      </c>
      <c r="E256" s="36" t="s">
        <v>47</v>
      </c>
    </row>
    <row r="257" spans="1:5" ht="12.75">
      <c r="A257" s="37" t="s">
        <v>51</v>
      </c>
      <c r="E257" s="38" t="s">
        <v>47</v>
      </c>
    </row>
    <row r="258" spans="1:5" ht="127.5">
      <c r="A258" t="s">
        <v>52</v>
      </c>
      <c r="E258" s="36" t="s">
        <v>287</v>
      </c>
    </row>
    <row r="259" spans="1:18" ht="12.75" customHeight="1">
      <c r="A259" s="6" t="s">
        <v>43</v>
      </c>
      <c s="6"/>
      <c s="40" t="s">
        <v>33</v>
      </c>
      <c s="6"/>
      <c s="27" t="s">
        <v>288</v>
      </c>
      <c s="6"/>
      <c s="6"/>
      <c s="6"/>
      <c s="41">
        <f>0+Q259</f>
      </c>
      <c r="O259">
        <f>0+R259</f>
      </c>
      <c r="Q259">
        <f>0+I260+I264+I268+I272+I276+I280</f>
      </c>
      <c>
        <f>0+O260+O264+O268+O272+O276+O280</f>
      </c>
    </row>
    <row r="260" spans="1:16" ht="12.75">
      <c r="A260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292</v>
      </c>
      <c s="32">
        <v>80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12.75">
      <c r="A261" s="35" t="s">
        <v>50</v>
      </c>
      <c r="E261" s="36" t="s">
        <v>47</v>
      </c>
    </row>
    <row r="262" spans="1:5" ht="12.75">
      <c r="A262" s="37" t="s">
        <v>51</v>
      </c>
      <c r="E262" s="38" t="s">
        <v>47</v>
      </c>
    </row>
    <row r="263" spans="1:5" ht="114.75">
      <c r="A263" t="s">
        <v>52</v>
      </c>
      <c r="E263" s="36" t="s">
        <v>293</v>
      </c>
    </row>
    <row r="264" spans="1:16" ht="12.75">
      <c r="A264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292</v>
      </c>
      <c s="32">
        <v>64</v>
      </c>
      <c s="33">
        <v>0</v>
      </c>
      <c s="34">
        <f>ROUND(ROUND(H264,2)*ROUND(G264,3),2)</f>
      </c>
      <c r="O264">
        <f>(I264*21)/100</f>
      </c>
      <c t="s">
        <v>23</v>
      </c>
    </row>
    <row r="265" spans="1:5" ht="12.75">
      <c r="A265" s="35" t="s">
        <v>50</v>
      </c>
      <c r="E265" s="36" t="s">
        <v>47</v>
      </c>
    </row>
    <row r="266" spans="1:5" ht="12.75">
      <c r="A266" s="37" t="s">
        <v>51</v>
      </c>
      <c r="E266" s="38" t="s">
        <v>47</v>
      </c>
    </row>
    <row r="267" spans="1:5" ht="102">
      <c r="A267" t="s">
        <v>52</v>
      </c>
      <c r="E267" s="36" t="s">
        <v>297</v>
      </c>
    </row>
    <row r="268" spans="1:16" ht="12.75">
      <c r="A268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70</v>
      </c>
      <c s="32">
        <v>16</v>
      </c>
      <c s="33">
        <v>0</v>
      </c>
      <c s="34">
        <f>ROUND(ROUND(H268,2)*ROUND(G268,3),2)</f>
      </c>
      <c r="O268">
        <f>(I268*21)/100</f>
      </c>
      <c t="s">
        <v>23</v>
      </c>
    </row>
    <row r="269" spans="1:5" ht="12.75">
      <c r="A269" s="35" t="s">
        <v>50</v>
      </c>
      <c r="E269" s="36" t="s">
        <v>47</v>
      </c>
    </row>
    <row r="270" spans="1:5" ht="12.75">
      <c r="A270" s="37" t="s">
        <v>51</v>
      </c>
      <c r="E270" s="38" t="s">
        <v>47</v>
      </c>
    </row>
    <row r="271" spans="1:5" ht="140.25">
      <c r="A271" t="s">
        <v>52</v>
      </c>
      <c r="E271" s="36" t="s">
        <v>301</v>
      </c>
    </row>
    <row r="272" spans="1:16" ht="25.5">
      <c r="A272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70</v>
      </c>
      <c s="32">
        <v>16</v>
      </c>
      <c s="33">
        <v>0</v>
      </c>
      <c s="34">
        <f>ROUND(ROUND(H272,2)*ROUND(G272,3),2)</f>
      </c>
      <c r="O272">
        <f>(I272*21)/100</f>
      </c>
      <c t="s">
        <v>23</v>
      </c>
    </row>
    <row r="273" spans="1:5" ht="12.75">
      <c r="A273" s="35" t="s">
        <v>50</v>
      </c>
      <c r="E273" s="36" t="s">
        <v>47</v>
      </c>
    </row>
    <row r="274" spans="1:5" ht="12.75">
      <c r="A274" s="37" t="s">
        <v>51</v>
      </c>
      <c r="E274" s="38" t="s">
        <v>47</v>
      </c>
    </row>
    <row r="275" spans="1:5" ht="89.25">
      <c r="A275" t="s">
        <v>52</v>
      </c>
      <c r="E275" s="36" t="s">
        <v>305</v>
      </c>
    </row>
    <row r="276" spans="1:16" ht="12.75">
      <c r="A276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292</v>
      </c>
      <c s="32">
        <v>80</v>
      </c>
      <c s="33">
        <v>0</v>
      </c>
      <c s="34">
        <f>ROUND(ROUND(H276,2)*ROUND(G276,3),2)</f>
      </c>
      <c r="O276">
        <f>(I276*21)/100</f>
      </c>
      <c t="s">
        <v>23</v>
      </c>
    </row>
    <row r="277" spans="1:5" ht="12.75">
      <c r="A277" s="35" t="s">
        <v>50</v>
      </c>
      <c r="E277" s="36" t="s">
        <v>47</v>
      </c>
    </row>
    <row r="278" spans="1:5" ht="12.75">
      <c r="A278" s="37" t="s">
        <v>51</v>
      </c>
      <c r="E278" s="38" t="s">
        <v>47</v>
      </c>
    </row>
    <row r="279" spans="1:5" ht="114.75">
      <c r="A279" t="s">
        <v>52</v>
      </c>
      <c r="E279" s="36" t="s">
        <v>309</v>
      </c>
    </row>
    <row r="280" spans="1:16" ht="12.75">
      <c r="A280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70</v>
      </c>
      <c s="32">
        <v>1</v>
      </c>
      <c s="33">
        <v>0</v>
      </c>
      <c s="34">
        <f>ROUND(ROUND(H280,2)*ROUND(G280,3),2)</f>
      </c>
      <c r="O280">
        <f>(I280*21)/100</f>
      </c>
      <c t="s">
        <v>23</v>
      </c>
    </row>
    <row r="281" spans="1:5" ht="12.75">
      <c r="A281" s="35" t="s">
        <v>50</v>
      </c>
      <c r="E281" s="36" t="s">
        <v>47</v>
      </c>
    </row>
    <row r="282" spans="1:5" ht="12.75">
      <c r="A282" s="37" t="s">
        <v>51</v>
      </c>
      <c r="E282" s="38" t="s">
        <v>47</v>
      </c>
    </row>
    <row r="283" spans="1:5" ht="76.5">
      <c r="A283" t="s">
        <v>52</v>
      </c>
      <c r="E283" s="36" t="s">
        <v>313</v>
      </c>
    </row>
    <row r="284" spans="1:18" ht="12.75" customHeight="1">
      <c r="A284" s="6" t="s">
        <v>43</v>
      </c>
      <c s="6"/>
      <c s="40" t="s">
        <v>37</v>
      </c>
      <c s="6"/>
      <c s="27" t="s">
        <v>314</v>
      </c>
      <c s="6"/>
      <c s="6"/>
      <c s="6"/>
      <c s="41">
        <f>0+Q284</f>
      </c>
      <c r="O284">
        <f>0+R284</f>
      </c>
      <c r="Q284">
        <f>0+I285+I289+I293+I297+I301+I305+I309+I313+I317+I321+I325+I329+I333+I337+I341+I345+I349+I353</f>
      </c>
      <c>
        <f>0+O285+O289+O293+O297+O301+O305+O309+O313+O317+O321+O325+O329+O333+O337+O341+O345+O349+O353</f>
      </c>
    </row>
    <row r="285" spans="1:16" ht="12.75">
      <c r="A285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70</v>
      </c>
      <c s="32">
        <v>1</v>
      </c>
      <c s="33">
        <v>0</v>
      </c>
      <c s="34">
        <f>ROUND(ROUND(H285,2)*ROUND(G285,3),2)</f>
      </c>
      <c r="O285">
        <f>(I285*21)/100</f>
      </c>
      <c t="s">
        <v>23</v>
      </c>
    </row>
    <row r="286" spans="1:5" ht="12.75">
      <c r="A286" s="35" t="s">
        <v>50</v>
      </c>
      <c r="E286" s="36" t="s">
        <v>47</v>
      </c>
    </row>
    <row r="287" spans="1:5" ht="12.75">
      <c r="A287" s="37" t="s">
        <v>51</v>
      </c>
      <c r="E287" s="38" t="s">
        <v>47</v>
      </c>
    </row>
    <row r="288" spans="1:5" ht="76.5">
      <c r="A288" t="s">
        <v>52</v>
      </c>
      <c r="E288" s="36" t="s">
        <v>318</v>
      </c>
    </row>
    <row r="289" spans="1:16" ht="12.75">
      <c r="A289" s="25" t="s">
        <v>45</v>
      </c>
      <c s="29" t="s">
        <v>319</v>
      </c>
      <c s="29" t="s">
        <v>94</v>
      </c>
      <c s="25" t="s">
        <v>29</v>
      </c>
      <c s="30" t="s">
        <v>95</v>
      </c>
      <c s="31" t="s">
        <v>58</v>
      </c>
      <c s="32">
        <v>50</v>
      </c>
      <c s="33">
        <v>0</v>
      </c>
      <c s="34">
        <f>ROUND(ROUND(H289,2)*ROUND(G289,3),2)</f>
      </c>
      <c r="O289">
        <f>(I289*21)/100</f>
      </c>
      <c t="s">
        <v>23</v>
      </c>
    </row>
    <row r="290" spans="1:5" ht="12.75">
      <c r="A290" s="35" t="s">
        <v>50</v>
      </c>
      <c r="E290" s="36" t="s">
        <v>47</v>
      </c>
    </row>
    <row r="291" spans="1:5" ht="12.75">
      <c r="A291" s="37" t="s">
        <v>51</v>
      </c>
      <c r="E291" s="38" t="s">
        <v>47</v>
      </c>
    </row>
    <row r="292" spans="1:5" ht="127.5">
      <c r="A292" t="s">
        <v>52</v>
      </c>
      <c r="E292" s="36" t="s">
        <v>96</v>
      </c>
    </row>
    <row r="293" spans="1:16" ht="12.75">
      <c r="A293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70</v>
      </c>
      <c s="32">
        <v>1</v>
      </c>
      <c s="33">
        <v>0</v>
      </c>
      <c s="34">
        <f>ROUND(ROUND(H293,2)*ROUND(G293,3),2)</f>
      </c>
      <c r="O293">
        <f>(I293*21)/100</f>
      </c>
      <c t="s">
        <v>23</v>
      </c>
    </row>
    <row r="294" spans="1:5" ht="12.75">
      <c r="A294" s="35" t="s">
        <v>50</v>
      </c>
      <c r="E294" s="36" t="s">
        <v>47</v>
      </c>
    </row>
    <row r="295" spans="1:5" ht="12.75">
      <c r="A295" s="37" t="s">
        <v>51</v>
      </c>
      <c r="E295" s="38" t="s">
        <v>47</v>
      </c>
    </row>
    <row r="296" spans="1:5" ht="76.5">
      <c r="A296" t="s">
        <v>52</v>
      </c>
      <c r="E296" s="36" t="s">
        <v>71</v>
      </c>
    </row>
    <row r="297" spans="1:16" ht="12.75">
      <c r="A297" s="25" t="s">
        <v>45</v>
      </c>
      <c s="29" t="s">
        <v>323</v>
      </c>
      <c s="29" t="s">
        <v>324</v>
      </c>
      <c s="25" t="s">
        <v>47</v>
      </c>
      <c s="30" t="s">
        <v>325</v>
      </c>
      <c s="31" t="s">
        <v>70</v>
      </c>
      <c s="32">
        <v>1</v>
      </c>
      <c s="33">
        <v>0</v>
      </c>
      <c s="34">
        <f>ROUND(ROUND(H297,2)*ROUND(G297,3),2)</f>
      </c>
      <c r="O297">
        <f>(I297*21)/100</f>
      </c>
      <c t="s">
        <v>23</v>
      </c>
    </row>
    <row r="298" spans="1:5" ht="12.75">
      <c r="A298" s="35" t="s">
        <v>50</v>
      </c>
      <c r="E298" s="36" t="s">
        <v>47</v>
      </c>
    </row>
    <row r="299" spans="1:5" ht="12.75">
      <c r="A299" s="37" t="s">
        <v>51</v>
      </c>
      <c r="E299" s="38" t="s">
        <v>47</v>
      </c>
    </row>
    <row r="300" spans="1:5" ht="102">
      <c r="A300" t="s">
        <v>52</v>
      </c>
      <c r="E300" s="36" t="s">
        <v>326</v>
      </c>
    </row>
    <row r="301" spans="1:16" ht="12.75">
      <c r="A301" s="25" t="s">
        <v>45</v>
      </c>
      <c s="29" t="s">
        <v>327</v>
      </c>
      <c s="29" t="s">
        <v>98</v>
      </c>
      <c s="25" t="s">
        <v>29</v>
      </c>
      <c s="30" t="s">
        <v>99</v>
      </c>
      <c s="31" t="s">
        <v>58</v>
      </c>
      <c s="32">
        <v>15</v>
      </c>
      <c s="33">
        <v>0</v>
      </c>
      <c s="34">
        <f>ROUND(ROUND(H301,2)*ROUND(G301,3),2)</f>
      </c>
      <c r="O301">
        <f>(I301*21)/100</f>
      </c>
      <c t="s">
        <v>23</v>
      </c>
    </row>
    <row r="302" spans="1:5" ht="12.75">
      <c r="A302" s="35" t="s">
        <v>50</v>
      </c>
      <c r="E302" s="36" t="s">
        <v>47</v>
      </c>
    </row>
    <row r="303" spans="1:5" ht="12.75">
      <c r="A303" s="37" t="s">
        <v>51</v>
      </c>
      <c r="E303" s="38" t="s">
        <v>47</v>
      </c>
    </row>
    <row r="304" spans="1:5" ht="89.25">
      <c r="A304" t="s">
        <v>52</v>
      </c>
      <c r="E304" s="36" t="s">
        <v>100</v>
      </c>
    </row>
    <row r="305" spans="1:16" ht="12.75">
      <c r="A305" s="25" t="s">
        <v>45</v>
      </c>
      <c s="29" t="s">
        <v>328</v>
      </c>
      <c s="29" t="s">
        <v>102</v>
      </c>
      <c s="25" t="s">
        <v>29</v>
      </c>
      <c s="30" t="s">
        <v>103</v>
      </c>
      <c s="31" t="s">
        <v>58</v>
      </c>
      <c s="32">
        <v>15</v>
      </c>
      <c s="33">
        <v>0</v>
      </c>
      <c s="34">
        <f>ROUND(ROUND(H305,2)*ROUND(G305,3),2)</f>
      </c>
      <c r="O305">
        <f>(I305*21)/100</f>
      </c>
      <c t="s">
        <v>23</v>
      </c>
    </row>
    <row r="306" spans="1:5" ht="12.75">
      <c r="A306" s="35" t="s">
        <v>50</v>
      </c>
      <c r="E306" s="36" t="s">
        <v>47</v>
      </c>
    </row>
    <row r="307" spans="1:5" ht="12.75">
      <c r="A307" s="37" t="s">
        <v>51</v>
      </c>
      <c r="E307" s="38" t="s">
        <v>47</v>
      </c>
    </row>
    <row r="308" spans="1:5" ht="89.25">
      <c r="A308" t="s">
        <v>52</v>
      </c>
      <c r="E308" s="36" t="s">
        <v>100</v>
      </c>
    </row>
    <row r="309" spans="1:16" ht="25.5">
      <c r="A309" s="25" t="s">
        <v>45</v>
      </c>
      <c s="29" t="s">
        <v>329</v>
      </c>
      <c s="29" t="s">
        <v>108</v>
      </c>
      <c s="25" t="s">
        <v>29</v>
      </c>
      <c s="30" t="s">
        <v>109</v>
      </c>
      <c s="31" t="s">
        <v>70</v>
      </c>
      <c s="32">
        <v>2</v>
      </c>
      <c s="33">
        <v>0</v>
      </c>
      <c s="34">
        <f>ROUND(ROUND(H309,2)*ROUND(G309,3),2)</f>
      </c>
      <c r="O309">
        <f>(I309*21)/100</f>
      </c>
      <c t="s">
        <v>23</v>
      </c>
    </row>
    <row r="310" spans="1:5" ht="12.75">
      <c r="A310" s="35" t="s">
        <v>50</v>
      </c>
      <c r="E310" s="36" t="s">
        <v>47</v>
      </c>
    </row>
    <row r="311" spans="1:5" ht="12.75">
      <c r="A311" s="37" t="s">
        <v>51</v>
      </c>
      <c r="E311" s="38" t="s">
        <v>47</v>
      </c>
    </row>
    <row r="312" spans="1:5" ht="102">
      <c r="A312" t="s">
        <v>52</v>
      </c>
      <c r="E312" s="36" t="s">
        <v>110</v>
      </c>
    </row>
    <row r="313" spans="1:16" ht="25.5">
      <c r="A313" s="25" t="s">
        <v>45</v>
      </c>
      <c s="29" t="s">
        <v>330</v>
      </c>
      <c s="29" t="s">
        <v>112</v>
      </c>
      <c s="25" t="s">
        <v>29</v>
      </c>
      <c s="30" t="s">
        <v>113</v>
      </c>
      <c s="31" t="s">
        <v>70</v>
      </c>
      <c s="32">
        <v>2</v>
      </c>
      <c s="33">
        <v>0</v>
      </c>
      <c s="34">
        <f>ROUND(ROUND(H313,2)*ROUND(G313,3),2)</f>
      </c>
      <c r="O313">
        <f>(I313*21)/100</f>
      </c>
      <c t="s">
        <v>23</v>
      </c>
    </row>
    <row r="314" spans="1:5" ht="12.75">
      <c r="A314" s="35" t="s">
        <v>50</v>
      </c>
      <c r="E314" s="36" t="s">
        <v>47</v>
      </c>
    </row>
    <row r="315" spans="1:5" ht="12.75">
      <c r="A315" s="37" t="s">
        <v>51</v>
      </c>
      <c r="E315" s="38" t="s">
        <v>47</v>
      </c>
    </row>
    <row r="316" spans="1:5" ht="102">
      <c r="A316" t="s">
        <v>52</v>
      </c>
      <c r="E316" s="36" t="s">
        <v>110</v>
      </c>
    </row>
    <row r="317" spans="1:16" ht="12.75">
      <c r="A317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70</v>
      </c>
      <c s="32">
        <v>2</v>
      </c>
      <c s="33">
        <v>0</v>
      </c>
      <c s="34">
        <f>ROUND(ROUND(H317,2)*ROUND(G317,3),2)</f>
      </c>
      <c r="O317">
        <f>(I317*21)/100</f>
      </c>
      <c t="s">
        <v>23</v>
      </c>
    </row>
    <row r="318" spans="1:5" ht="12.75">
      <c r="A318" s="35" t="s">
        <v>50</v>
      </c>
      <c r="E318" s="36" t="s">
        <v>47</v>
      </c>
    </row>
    <row r="319" spans="1:5" ht="12.75">
      <c r="A319" s="37" t="s">
        <v>51</v>
      </c>
      <c r="E319" s="38" t="s">
        <v>47</v>
      </c>
    </row>
    <row r="320" spans="1:5" ht="127.5">
      <c r="A320" t="s">
        <v>52</v>
      </c>
      <c r="E320" s="36" t="s">
        <v>334</v>
      </c>
    </row>
    <row r="321" spans="1:16" ht="12.75">
      <c r="A321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70</v>
      </c>
      <c s="32">
        <v>2</v>
      </c>
      <c s="33">
        <v>0</v>
      </c>
      <c s="34">
        <f>ROUND(ROUND(H321,2)*ROUND(G321,3),2)</f>
      </c>
      <c r="O321">
        <f>(I321*21)/100</f>
      </c>
      <c t="s">
        <v>23</v>
      </c>
    </row>
    <row r="322" spans="1:5" ht="12.75">
      <c r="A322" s="35" t="s">
        <v>50</v>
      </c>
      <c r="E322" s="36" t="s">
        <v>47</v>
      </c>
    </row>
    <row r="323" spans="1:5" ht="12.75">
      <c r="A323" s="37" t="s">
        <v>51</v>
      </c>
      <c r="E323" s="38" t="s">
        <v>47</v>
      </c>
    </row>
    <row r="324" spans="1:5" ht="102">
      <c r="A324" t="s">
        <v>52</v>
      </c>
      <c r="E324" s="36" t="s">
        <v>338</v>
      </c>
    </row>
    <row r="325" spans="1:16" ht="12.75">
      <c r="A325" s="25" t="s">
        <v>45</v>
      </c>
      <c s="29" t="s">
        <v>339</v>
      </c>
      <c s="29" t="s">
        <v>340</v>
      </c>
      <c s="25" t="s">
        <v>47</v>
      </c>
      <c s="30" t="s">
        <v>341</v>
      </c>
      <c s="31" t="s">
        <v>70</v>
      </c>
      <c s="32">
        <v>1</v>
      </c>
      <c s="33">
        <v>0</v>
      </c>
      <c s="34">
        <f>ROUND(ROUND(H325,2)*ROUND(G325,3),2)</f>
      </c>
      <c r="O325">
        <f>(I325*21)/100</f>
      </c>
      <c t="s">
        <v>23</v>
      </c>
    </row>
    <row r="326" spans="1:5" ht="12.75">
      <c r="A326" s="35" t="s">
        <v>50</v>
      </c>
      <c r="E326" s="36" t="s">
        <v>47</v>
      </c>
    </row>
    <row r="327" spans="1:5" ht="12.75">
      <c r="A327" s="37" t="s">
        <v>51</v>
      </c>
      <c r="E327" s="38" t="s">
        <v>47</v>
      </c>
    </row>
    <row r="328" spans="1:5" ht="102">
      <c r="A328" t="s">
        <v>52</v>
      </c>
      <c r="E328" s="36" t="s">
        <v>338</v>
      </c>
    </row>
    <row r="329" spans="1:16" ht="12.75">
      <c r="A329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70</v>
      </c>
      <c s="32">
        <v>1</v>
      </c>
      <c s="33">
        <v>0</v>
      </c>
      <c s="34">
        <f>ROUND(ROUND(H329,2)*ROUND(G329,3),2)</f>
      </c>
      <c r="O329">
        <f>(I329*21)/100</f>
      </c>
      <c t="s">
        <v>23</v>
      </c>
    </row>
    <row r="330" spans="1:5" ht="12.75">
      <c r="A330" s="35" t="s">
        <v>50</v>
      </c>
      <c r="E330" s="36" t="s">
        <v>47</v>
      </c>
    </row>
    <row r="331" spans="1:5" ht="12.75">
      <c r="A331" s="37" t="s">
        <v>51</v>
      </c>
      <c r="E331" s="38" t="s">
        <v>47</v>
      </c>
    </row>
    <row r="332" spans="1:5" ht="102">
      <c r="A332" t="s">
        <v>52</v>
      </c>
      <c r="E332" s="36" t="s">
        <v>338</v>
      </c>
    </row>
    <row r="333" spans="1:16" ht="12.75">
      <c r="A333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70</v>
      </c>
      <c s="32">
        <v>1</v>
      </c>
      <c s="33">
        <v>0</v>
      </c>
      <c s="34">
        <f>ROUND(ROUND(H333,2)*ROUND(G333,3),2)</f>
      </c>
      <c r="O333">
        <f>(I333*21)/100</f>
      </c>
      <c t="s">
        <v>23</v>
      </c>
    </row>
    <row r="334" spans="1:5" ht="12.75">
      <c r="A334" s="35" t="s">
        <v>50</v>
      </c>
      <c r="E334" s="36" t="s">
        <v>47</v>
      </c>
    </row>
    <row r="335" spans="1:5" ht="12.75">
      <c r="A335" s="37" t="s">
        <v>51</v>
      </c>
      <c r="E335" s="38" t="s">
        <v>47</v>
      </c>
    </row>
    <row r="336" spans="1:5" ht="102">
      <c r="A336" t="s">
        <v>52</v>
      </c>
      <c r="E336" s="36" t="s">
        <v>338</v>
      </c>
    </row>
    <row r="337" spans="1:16" ht="12.75">
      <c r="A337" s="25" t="s">
        <v>45</v>
      </c>
      <c s="29" t="s">
        <v>348</v>
      </c>
      <c s="29" t="s">
        <v>349</v>
      </c>
      <c s="25" t="s">
        <v>47</v>
      </c>
      <c s="30" t="s">
        <v>350</v>
      </c>
      <c s="31" t="s">
        <v>70</v>
      </c>
      <c s="32">
        <v>8</v>
      </c>
      <c s="33">
        <v>0</v>
      </c>
      <c s="34">
        <f>ROUND(ROUND(H337,2)*ROUND(G337,3),2)</f>
      </c>
      <c r="O337">
        <f>(I337*21)/100</f>
      </c>
      <c t="s">
        <v>23</v>
      </c>
    </row>
    <row r="338" spans="1:5" ht="12.75">
      <c r="A338" s="35" t="s">
        <v>50</v>
      </c>
      <c r="E338" s="36" t="s">
        <v>47</v>
      </c>
    </row>
    <row r="339" spans="1:5" ht="12.75">
      <c r="A339" s="37" t="s">
        <v>51</v>
      </c>
      <c r="E339" s="38" t="s">
        <v>47</v>
      </c>
    </row>
    <row r="340" spans="1:5" ht="102">
      <c r="A340" t="s">
        <v>52</v>
      </c>
      <c r="E340" s="36" t="s">
        <v>351</v>
      </c>
    </row>
    <row r="341" spans="1:16" ht="12.75">
      <c r="A341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70</v>
      </c>
      <c s="32">
        <v>8</v>
      </c>
      <c s="33">
        <v>0</v>
      </c>
      <c s="34">
        <f>ROUND(ROUND(H341,2)*ROUND(G341,3),2)</f>
      </c>
      <c r="O341">
        <f>(I341*21)/100</f>
      </c>
      <c t="s">
        <v>23</v>
      </c>
    </row>
    <row r="342" spans="1:5" ht="12.75">
      <c r="A342" s="35" t="s">
        <v>50</v>
      </c>
      <c r="E342" s="36" t="s">
        <v>47</v>
      </c>
    </row>
    <row r="343" spans="1:5" ht="12.75">
      <c r="A343" s="37" t="s">
        <v>51</v>
      </c>
      <c r="E343" s="38" t="s">
        <v>47</v>
      </c>
    </row>
    <row r="344" spans="1:5" ht="102">
      <c r="A344" t="s">
        <v>52</v>
      </c>
      <c r="E344" s="36" t="s">
        <v>351</v>
      </c>
    </row>
    <row r="345" spans="1:16" ht="12.75">
      <c r="A345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70</v>
      </c>
      <c s="32">
        <v>2</v>
      </c>
      <c s="33">
        <v>0</v>
      </c>
      <c s="34">
        <f>ROUND(ROUND(H345,2)*ROUND(G345,3),2)</f>
      </c>
      <c r="O345">
        <f>(I345*21)/100</f>
      </c>
      <c t="s">
        <v>23</v>
      </c>
    </row>
    <row r="346" spans="1:5" ht="12.75">
      <c r="A346" s="35" t="s">
        <v>50</v>
      </c>
      <c r="E346" s="36" t="s">
        <v>47</v>
      </c>
    </row>
    <row r="347" spans="1:5" ht="12.75">
      <c r="A347" s="37" t="s">
        <v>51</v>
      </c>
      <c r="E347" s="38" t="s">
        <v>47</v>
      </c>
    </row>
    <row r="348" spans="1:5" ht="114.75">
      <c r="A348" t="s">
        <v>52</v>
      </c>
      <c r="E348" s="36" t="s">
        <v>358</v>
      </c>
    </row>
    <row r="349" spans="1:16" ht="12.75">
      <c r="A349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70</v>
      </c>
      <c s="32">
        <v>1</v>
      </c>
      <c s="33">
        <v>0</v>
      </c>
      <c s="34">
        <f>ROUND(ROUND(H349,2)*ROUND(G349,3),2)</f>
      </c>
      <c r="O349">
        <f>(I349*21)/100</f>
      </c>
      <c t="s">
        <v>23</v>
      </c>
    </row>
    <row r="350" spans="1:5" ht="12.75">
      <c r="A350" s="35" t="s">
        <v>50</v>
      </c>
      <c r="E350" s="36" t="s">
        <v>47</v>
      </c>
    </row>
    <row r="351" spans="1:5" ht="12.75">
      <c r="A351" s="37" t="s">
        <v>51</v>
      </c>
      <c r="E351" s="38" t="s">
        <v>47</v>
      </c>
    </row>
    <row r="352" spans="1:5" ht="178.5">
      <c r="A352" t="s">
        <v>52</v>
      </c>
      <c r="E352" s="36" t="s">
        <v>362</v>
      </c>
    </row>
    <row r="353" spans="1:16" ht="12.75">
      <c r="A353" s="25" t="s">
        <v>45</v>
      </c>
      <c s="29" t="s">
        <v>363</v>
      </c>
      <c s="29" t="s">
        <v>364</v>
      </c>
      <c s="25" t="s">
        <v>47</v>
      </c>
      <c s="30" t="s">
        <v>365</v>
      </c>
      <c s="31" t="s">
        <v>70</v>
      </c>
      <c s="32">
        <v>1</v>
      </c>
      <c s="33">
        <v>0</v>
      </c>
      <c s="34">
        <f>ROUND(ROUND(H353,2)*ROUND(G353,3),2)</f>
      </c>
      <c r="O353">
        <f>(I353*21)/100</f>
      </c>
      <c t="s">
        <v>23</v>
      </c>
    </row>
    <row r="354" spans="1:5" ht="12.75">
      <c r="A354" s="35" t="s">
        <v>50</v>
      </c>
      <c r="E354" s="36" t="s">
        <v>47</v>
      </c>
    </row>
    <row r="355" spans="1:5" ht="12.75">
      <c r="A355" s="37" t="s">
        <v>51</v>
      </c>
      <c r="E355" s="38" t="s">
        <v>47</v>
      </c>
    </row>
    <row r="356" spans="1:5" ht="127.5">
      <c r="A356" t="s">
        <v>52</v>
      </c>
      <c r="E356" s="36" t="s">
        <v>366</v>
      </c>
    </row>
    <row r="357" spans="1:18" ht="12.75" customHeight="1">
      <c r="A357" s="6" t="s">
        <v>43</v>
      </c>
      <c s="6"/>
      <c s="40" t="s">
        <v>72</v>
      </c>
      <c s="6"/>
      <c s="27" t="s">
        <v>367</v>
      </c>
      <c s="6"/>
      <c s="6"/>
      <c s="6"/>
      <c s="41">
        <f>0+Q357</f>
      </c>
      <c r="O357">
        <f>0+R357</f>
      </c>
      <c r="Q357">
        <f>0+I358+I362</f>
      </c>
      <c>
        <f>0+O358+O362</f>
      </c>
    </row>
    <row r="358" spans="1:16" ht="25.5">
      <c r="A358" s="25" t="s">
        <v>45</v>
      </c>
      <c s="29" t="s">
        <v>368</v>
      </c>
      <c s="29" t="s">
        <v>369</v>
      </c>
      <c s="25" t="s">
        <v>47</v>
      </c>
      <c s="30" t="s">
        <v>370</v>
      </c>
      <c s="31" t="s">
        <v>371</v>
      </c>
      <c s="32">
        <v>0.8</v>
      </c>
      <c s="33">
        <v>0</v>
      </c>
      <c s="34">
        <f>ROUND(ROUND(H358,2)*ROUND(G358,3),2)</f>
      </c>
      <c r="O358">
        <f>(I358*21)/100</f>
      </c>
      <c t="s">
        <v>23</v>
      </c>
    </row>
    <row r="359" spans="1:5" ht="25.5">
      <c r="A359" s="35" t="s">
        <v>50</v>
      </c>
      <c r="E359" s="36" t="s">
        <v>372</v>
      </c>
    </row>
    <row r="360" spans="1:5" ht="12.75">
      <c r="A360" s="37" t="s">
        <v>51</v>
      </c>
      <c r="E360" s="38" t="s">
        <v>47</v>
      </c>
    </row>
    <row r="361" spans="1:5" ht="165.75">
      <c r="A361" t="s">
        <v>52</v>
      </c>
      <c r="E361" s="36" t="s">
        <v>373</v>
      </c>
    </row>
    <row r="362" spans="1:16" ht="25.5">
      <c r="A362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371</v>
      </c>
      <c s="32">
        <v>0.5</v>
      </c>
      <c s="33">
        <v>0</v>
      </c>
      <c s="34">
        <f>ROUND(ROUND(H362,2)*ROUND(G362,3),2)</f>
      </c>
      <c r="O362">
        <f>(I362*21)/100</f>
      </c>
      <c t="s">
        <v>23</v>
      </c>
    </row>
    <row r="363" spans="1:5" ht="25.5">
      <c r="A363" s="35" t="s">
        <v>50</v>
      </c>
      <c r="E363" s="36" t="s">
        <v>372</v>
      </c>
    </row>
    <row r="364" spans="1:5" ht="12.75">
      <c r="A364" s="37" t="s">
        <v>51</v>
      </c>
      <c r="E364" s="38" t="s">
        <v>47</v>
      </c>
    </row>
    <row r="365" spans="1:5" ht="165.75">
      <c r="A365" t="s">
        <v>52</v>
      </c>
      <c r="E365" s="36" t="s">
        <v>373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0+O8+O89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377</v>
      </c>
      <c s="42">
        <f>0+I8+I89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377</v>
      </c>
      <c s="6"/>
      <c s="18" t="s">
        <v>378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12.75">
      <c r="A9" s="25" t="s">
        <v>45</v>
      </c>
      <c s="29" t="s">
        <v>23</v>
      </c>
      <c s="29" t="s">
        <v>54</v>
      </c>
      <c s="25" t="s">
        <v>47</v>
      </c>
      <c s="30" t="s">
        <v>379</v>
      </c>
      <c s="31" t="s">
        <v>49</v>
      </c>
      <c s="32">
        <v>25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379</v>
      </c>
    </row>
    <row r="11" spans="1:5" ht="12.75">
      <c r="A11" s="37" t="s">
        <v>51</v>
      </c>
      <c r="E11" s="38" t="s">
        <v>47</v>
      </c>
    </row>
    <row r="12" spans="1:5" ht="318.75">
      <c r="A12" t="s">
        <v>52</v>
      </c>
      <c r="E12" s="36" t="s">
        <v>380</v>
      </c>
    </row>
    <row r="13" spans="1:16" ht="12.75">
      <c r="A13" s="25" t="s">
        <v>45</v>
      </c>
      <c s="29" t="s">
        <v>33</v>
      </c>
      <c s="29" t="s">
        <v>381</v>
      </c>
      <c s="25" t="s">
        <v>47</v>
      </c>
      <c s="30" t="s">
        <v>382</v>
      </c>
      <c s="31" t="s">
        <v>58</v>
      </c>
      <c s="32">
        <v>55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382</v>
      </c>
    </row>
    <row r="15" spans="1:5" ht="12.75">
      <c r="A15" s="37" t="s">
        <v>51</v>
      </c>
      <c r="E15" s="38" t="s">
        <v>47</v>
      </c>
    </row>
    <row r="16" spans="1:5" ht="25.5">
      <c r="A16" t="s">
        <v>52</v>
      </c>
      <c r="E16" s="36" t="s">
        <v>383</v>
      </c>
    </row>
    <row r="17" spans="1:16" ht="12.75">
      <c r="A17" s="25" t="s">
        <v>45</v>
      </c>
      <c s="29" t="s">
        <v>22</v>
      </c>
      <c s="29" t="s">
        <v>60</v>
      </c>
      <c s="25" t="s">
        <v>47</v>
      </c>
      <c s="30" t="s">
        <v>384</v>
      </c>
      <c s="31" t="s">
        <v>49</v>
      </c>
      <c s="32">
        <v>15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384</v>
      </c>
    </row>
    <row r="19" spans="1:5" ht="12.75">
      <c r="A19" s="37" t="s">
        <v>51</v>
      </c>
      <c r="E19" s="38" t="s">
        <v>47</v>
      </c>
    </row>
    <row r="20" spans="1:5" ht="229.5">
      <c r="A20" t="s">
        <v>52</v>
      </c>
      <c r="E20" s="36" t="s">
        <v>385</v>
      </c>
    </row>
    <row r="21" spans="1:16" ht="25.5">
      <c r="A21" s="25" t="s">
        <v>45</v>
      </c>
      <c s="29" t="s">
        <v>90</v>
      </c>
      <c s="29" t="s">
        <v>386</v>
      </c>
      <c s="25" t="s">
        <v>47</v>
      </c>
      <c s="30" t="s">
        <v>387</v>
      </c>
      <c s="31" t="s">
        <v>70</v>
      </c>
      <c s="32">
        <v>19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387</v>
      </c>
    </row>
    <row r="23" spans="1:5" ht="12.75">
      <c r="A23" s="37" t="s">
        <v>51</v>
      </c>
      <c r="E23" s="38" t="s">
        <v>47</v>
      </c>
    </row>
    <row r="24" spans="1:5" ht="76.5">
      <c r="A24" t="s">
        <v>52</v>
      </c>
      <c r="E24" s="36" t="s">
        <v>388</v>
      </c>
    </row>
    <row r="25" spans="1:16" ht="12.75">
      <c r="A25" s="25" t="s">
        <v>45</v>
      </c>
      <c s="29" t="s">
        <v>97</v>
      </c>
      <c s="29" t="s">
        <v>389</v>
      </c>
      <c s="25" t="s">
        <v>47</v>
      </c>
      <c s="30" t="s">
        <v>390</v>
      </c>
      <c s="31" t="s">
        <v>70</v>
      </c>
      <c s="32">
        <v>10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390</v>
      </c>
    </row>
    <row r="27" spans="1:5" ht="12.75">
      <c r="A27" s="37" t="s">
        <v>51</v>
      </c>
      <c r="E27" s="38" t="s">
        <v>47</v>
      </c>
    </row>
    <row r="28" spans="1:5" ht="76.5">
      <c r="A28" t="s">
        <v>52</v>
      </c>
      <c r="E28" s="36" t="s">
        <v>388</v>
      </c>
    </row>
    <row r="29" spans="1:16" ht="12.75">
      <c r="A29" s="25" t="s">
        <v>45</v>
      </c>
      <c s="29" t="s">
        <v>101</v>
      </c>
      <c s="29" t="s">
        <v>391</v>
      </c>
      <c s="25" t="s">
        <v>47</v>
      </c>
      <c s="30" t="s">
        <v>392</v>
      </c>
      <c s="31" t="s">
        <v>70</v>
      </c>
      <c s="32">
        <v>36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392</v>
      </c>
    </row>
    <row r="31" spans="1:5" ht="12.75">
      <c r="A31" s="37" t="s">
        <v>51</v>
      </c>
      <c r="E31" s="38" t="s">
        <v>47</v>
      </c>
    </row>
    <row r="32" spans="1:5" ht="76.5">
      <c r="A32" t="s">
        <v>52</v>
      </c>
      <c r="E32" s="36" t="s">
        <v>388</v>
      </c>
    </row>
    <row r="33" spans="1:16" ht="12.75">
      <c r="A33" s="25" t="s">
        <v>45</v>
      </c>
      <c s="29" t="s">
        <v>37</v>
      </c>
      <c s="29" t="s">
        <v>73</v>
      </c>
      <c s="25" t="s">
        <v>47</v>
      </c>
      <c s="30" t="s">
        <v>393</v>
      </c>
      <c s="31" t="s">
        <v>58</v>
      </c>
      <c s="32">
        <v>800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393</v>
      </c>
    </row>
    <row r="35" spans="1:5" ht="12.75">
      <c r="A35" s="37" t="s">
        <v>51</v>
      </c>
      <c r="E35" s="38" t="s">
        <v>47</v>
      </c>
    </row>
    <row r="36" spans="1:5" ht="102">
      <c r="A36" t="s">
        <v>52</v>
      </c>
      <c r="E36" s="36" t="s">
        <v>394</v>
      </c>
    </row>
    <row r="37" spans="1:16" ht="12.75">
      <c r="A37" s="25" t="s">
        <v>45</v>
      </c>
      <c s="29" t="s">
        <v>35</v>
      </c>
      <c s="29" t="s">
        <v>77</v>
      </c>
      <c s="25" t="s">
        <v>47</v>
      </c>
      <c s="30" t="s">
        <v>395</v>
      </c>
      <c s="31" t="s">
        <v>58</v>
      </c>
      <c s="32">
        <v>55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395</v>
      </c>
    </row>
    <row r="39" spans="1:5" ht="12.75">
      <c r="A39" s="37" t="s">
        <v>51</v>
      </c>
      <c r="E39" s="38" t="s">
        <v>47</v>
      </c>
    </row>
    <row r="40" spans="1:5" ht="102">
      <c r="A40" t="s">
        <v>52</v>
      </c>
      <c r="E40" s="36" t="s">
        <v>396</v>
      </c>
    </row>
    <row r="41" spans="1:16" ht="12.75">
      <c r="A41" s="25" t="s">
        <v>45</v>
      </c>
      <c s="29" t="s">
        <v>76</v>
      </c>
      <c s="29" t="s">
        <v>80</v>
      </c>
      <c s="25" t="s">
        <v>47</v>
      </c>
      <c s="30" t="s">
        <v>397</v>
      </c>
      <c s="31" t="s">
        <v>58</v>
      </c>
      <c s="32">
        <v>1100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397</v>
      </c>
    </row>
    <row r="43" spans="1:5" ht="12.75">
      <c r="A43" s="37" t="s">
        <v>51</v>
      </c>
      <c r="E43" s="38" t="s">
        <v>47</v>
      </c>
    </row>
    <row r="44" spans="1:5" ht="140.25">
      <c r="A44" t="s">
        <v>52</v>
      </c>
      <c r="E44" s="36" t="s">
        <v>398</v>
      </c>
    </row>
    <row r="45" spans="1:16" ht="25.5">
      <c r="A45" s="25" t="s">
        <v>45</v>
      </c>
      <c s="29" t="s">
        <v>40</v>
      </c>
      <c s="29" t="s">
        <v>399</v>
      </c>
      <c s="25" t="s">
        <v>47</v>
      </c>
      <c s="30" t="s">
        <v>400</v>
      </c>
      <c s="31" t="s">
        <v>70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50</v>
      </c>
      <c r="E46" s="36" t="s">
        <v>400</v>
      </c>
    </row>
    <row r="47" spans="1:5" ht="12.75">
      <c r="A47" s="37" t="s">
        <v>51</v>
      </c>
      <c r="E47" s="38" t="s">
        <v>47</v>
      </c>
    </row>
    <row r="48" spans="1:5" ht="127.5">
      <c r="A48" t="s">
        <v>52</v>
      </c>
      <c r="E48" s="36" t="s">
        <v>401</v>
      </c>
    </row>
    <row r="49" spans="1:16" ht="25.5">
      <c r="A49" s="25" t="s">
        <v>45</v>
      </c>
      <c s="29" t="s">
        <v>72</v>
      </c>
      <c s="29" t="s">
        <v>402</v>
      </c>
      <c s="25" t="s">
        <v>47</v>
      </c>
      <c s="30" t="s">
        <v>403</v>
      </c>
      <c s="31" t="s">
        <v>58</v>
      </c>
      <c s="32">
        <v>800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404</v>
      </c>
    </row>
    <row r="51" spans="1:5" ht="12.75">
      <c r="A51" s="37" t="s">
        <v>51</v>
      </c>
      <c r="E51" s="38" t="s">
        <v>47</v>
      </c>
    </row>
    <row r="52" spans="1:5" ht="76.5">
      <c r="A52" t="s">
        <v>52</v>
      </c>
      <c r="E52" s="36" t="s">
        <v>405</v>
      </c>
    </row>
    <row r="53" spans="1:16" ht="25.5">
      <c r="A53" s="25" t="s">
        <v>45</v>
      </c>
      <c s="29" t="s">
        <v>42</v>
      </c>
      <c s="29" t="s">
        <v>83</v>
      </c>
      <c s="25" t="s">
        <v>47</v>
      </c>
      <c s="30" t="s">
        <v>84</v>
      </c>
      <c s="31" t="s">
        <v>70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25.5">
      <c r="A54" s="35" t="s">
        <v>50</v>
      </c>
      <c r="E54" s="36" t="s">
        <v>84</v>
      </c>
    </row>
    <row r="55" spans="1:5" ht="12.75">
      <c r="A55" s="37" t="s">
        <v>51</v>
      </c>
      <c r="E55" s="38" t="s">
        <v>47</v>
      </c>
    </row>
    <row r="56" spans="1:5" ht="38.25">
      <c r="A56" t="s">
        <v>52</v>
      </c>
      <c r="E56" s="36" t="s">
        <v>406</v>
      </c>
    </row>
    <row r="57" spans="1:16" ht="25.5">
      <c r="A57" s="25" t="s">
        <v>45</v>
      </c>
      <c s="29" t="s">
        <v>86</v>
      </c>
      <c s="29" t="s">
        <v>407</v>
      </c>
      <c s="25" t="s">
        <v>47</v>
      </c>
      <c s="30" t="s">
        <v>408</v>
      </c>
      <c s="31" t="s">
        <v>70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25.5">
      <c r="A58" s="35" t="s">
        <v>50</v>
      </c>
      <c r="E58" s="36" t="s">
        <v>408</v>
      </c>
    </row>
    <row r="59" spans="1:5" ht="12.75">
      <c r="A59" s="37" t="s">
        <v>51</v>
      </c>
      <c r="E59" s="38" t="s">
        <v>47</v>
      </c>
    </row>
    <row r="60" spans="1:5" ht="38.25">
      <c r="A60" t="s">
        <v>52</v>
      </c>
      <c r="E60" s="36" t="s">
        <v>409</v>
      </c>
    </row>
    <row r="61" spans="1:16" ht="25.5">
      <c r="A61" s="25" t="s">
        <v>45</v>
      </c>
      <c s="29" t="s">
        <v>93</v>
      </c>
      <c s="29" t="s">
        <v>91</v>
      </c>
      <c s="25" t="s">
        <v>47</v>
      </c>
      <c s="30" t="s">
        <v>410</v>
      </c>
      <c s="31" t="s">
        <v>70</v>
      </c>
      <c s="32">
        <v>12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410</v>
      </c>
    </row>
    <row r="63" spans="1:5" ht="12.75">
      <c r="A63" s="37" t="s">
        <v>51</v>
      </c>
      <c r="E63" s="38" t="s">
        <v>47</v>
      </c>
    </row>
    <row r="64" spans="1:5" ht="102">
      <c r="A64" t="s">
        <v>52</v>
      </c>
      <c r="E64" s="36" t="s">
        <v>394</v>
      </c>
    </row>
    <row r="65" spans="1:16" ht="12.75">
      <c r="A65" s="25" t="s">
        <v>45</v>
      </c>
      <c s="29" t="s">
        <v>117</v>
      </c>
      <c s="29" t="s">
        <v>411</v>
      </c>
      <c s="25" t="s">
        <v>47</v>
      </c>
      <c s="30" t="s">
        <v>412</v>
      </c>
      <c s="31" t="s">
        <v>70</v>
      </c>
      <c s="32">
        <v>8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412</v>
      </c>
    </row>
    <row r="67" spans="1:5" ht="12.75">
      <c r="A67" s="37" t="s">
        <v>51</v>
      </c>
      <c r="E67" s="38" t="s">
        <v>47</v>
      </c>
    </row>
    <row r="68" spans="1:5" ht="76.5">
      <c r="A68" t="s">
        <v>52</v>
      </c>
      <c r="E68" s="36" t="s">
        <v>413</v>
      </c>
    </row>
    <row r="69" spans="1:16" ht="12.75">
      <c r="A69" s="25" t="s">
        <v>45</v>
      </c>
      <c s="29" t="s">
        <v>104</v>
      </c>
      <c s="29" t="s">
        <v>414</v>
      </c>
      <c s="25" t="s">
        <v>47</v>
      </c>
      <c s="30" t="s">
        <v>415</v>
      </c>
      <c s="31" t="s">
        <v>70</v>
      </c>
      <c s="32">
        <v>3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415</v>
      </c>
    </row>
    <row r="71" spans="1:5" ht="12.75">
      <c r="A71" s="37" t="s">
        <v>51</v>
      </c>
      <c r="E71" s="38" t="s">
        <v>47</v>
      </c>
    </row>
    <row r="72" spans="1:5" ht="165.75">
      <c r="A72" t="s">
        <v>52</v>
      </c>
      <c r="E72" s="36" t="s">
        <v>416</v>
      </c>
    </row>
    <row r="73" spans="1:16" ht="12.75">
      <c r="A73" s="25" t="s">
        <v>45</v>
      </c>
      <c s="29" t="s">
        <v>107</v>
      </c>
      <c s="29" t="s">
        <v>417</v>
      </c>
      <c s="25" t="s">
        <v>47</v>
      </c>
      <c s="30" t="s">
        <v>418</v>
      </c>
      <c s="31" t="s">
        <v>70</v>
      </c>
      <c s="32">
        <v>3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418</v>
      </c>
    </row>
    <row r="75" spans="1:5" ht="12.75">
      <c r="A75" s="37" t="s">
        <v>51</v>
      </c>
      <c r="E75" s="38" t="s">
        <v>47</v>
      </c>
    </row>
    <row r="76" spans="1:5" ht="127.5">
      <c r="A76" t="s">
        <v>52</v>
      </c>
      <c r="E76" s="36" t="s">
        <v>419</v>
      </c>
    </row>
    <row r="77" spans="1:16" ht="12.75">
      <c r="A77" s="25" t="s">
        <v>45</v>
      </c>
      <c s="29" t="s">
        <v>111</v>
      </c>
      <c s="29" t="s">
        <v>420</v>
      </c>
      <c s="25" t="s">
        <v>47</v>
      </c>
      <c s="30" t="s">
        <v>421</v>
      </c>
      <c s="31" t="s">
        <v>58</v>
      </c>
      <c s="32">
        <v>50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421</v>
      </c>
    </row>
    <row r="79" spans="1:5" ht="12.75">
      <c r="A79" s="37" t="s">
        <v>51</v>
      </c>
      <c r="E79" s="38" t="s">
        <v>47</v>
      </c>
    </row>
    <row r="80" spans="1:5" ht="140.25">
      <c r="A80" t="s">
        <v>52</v>
      </c>
      <c r="E80" s="36" t="s">
        <v>422</v>
      </c>
    </row>
    <row r="81" spans="1:16" ht="12.75">
      <c r="A81" s="25" t="s">
        <v>45</v>
      </c>
      <c s="29" t="s">
        <v>114</v>
      </c>
      <c s="29" t="s">
        <v>423</v>
      </c>
      <c s="25" t="s">
        <v>47</v>
      </c>
      <c s="30" t="s">
        <v>424</v>
      </c>
      <c s="31" t="s">
        <v>58</v>
      </c>
      <c s="32">
        <v>50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424</v>
      </c>
    </row>
    <row r="83" spans="1:5" ht="12.75">
      <c r="A83" s="37" t="s">
        <v>51</v>
      </c>
      <c r="E83" s="38" t="s">
        <v>47</v>
      </c>
    </row>
    <row r="84" spans="1:5" ht="102">
      <c r="A84" t="s">
        <v>52</v>
      </c>
      <c r="E84" s="36" t="s">
        <v>425</v>
      </c>
    </row>
    <row r="85" spans="1:16" ht="25.5">
      <c r="A85" s="25" t="s">
        <v>45</v>
      </c>
      <c s="29" t="s">
        <v>29</v>
      </c>
      <c s="29" t="s">
        <v>426</v>
      </c>
      <c s="25" t="s">
        <v>47</v>
      </c>
      <c s="30" t="s">
        <v>427</v>
      </c>
      <c s="31" t="s">
        <v>428</v>
      </c>
      <c s="32">
        <v>1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25.5">
      <c r="A86" s="35" t="s">
        <v>50</v>
      </c>
      <c r="E86" s="36" t="s">
        <v>427</v>
      </c>
    </row>
    <row r="87" spans="1:5" ht="12.75">
      <c r="A87" s="37" t="s">
        <v>51</v>
      </c>
      <c r="E87" s="38" t="s">
        <v>47</v>
      </c>
    </row>
    <row r="88" spans="1:5" ht="12.75">
      <c r="A88" t="s">
        <v>52</v>
      </c>
      <c r="E88" s="36" t="s">
        <v>47</v>
      </c>
    </row>
    <row r="89" spans="1:18" ht="12.75" customHeight="1">
      <c r="A89" s="6" t="s">
        <v>43</v>
      </c>
      <c s="6"/>
      <c s="40" t="s">
        <v>429</v>
      </c>
      <c s="6"/>
      <c s="27" t="s">
        <v>430</v>
      </c>
      <c s="6"/>
      <c s="6"/>
      <c s="6"/>
      <c s="41">
        <f>0+Q89</f>
      </c>
      <c r="O89">
        <f>0+R89</f>
      </c>
      <c r="Q89">
        <f>0+I90+I94+I98+I102+I106+I110+I114+I118+I122+I126+I130+I134+I138+I142+I146+I150+I154+I158+I162+I166+I170+I174+I178+I182+I186+I190+I194+I198+I202+I206+I210+I214+I218+I222+I226+I230+I234+I238+I242+I246+I250+I254+I258+I262+I266+I270+I274+I278+I282+I286+I290+I294+I298+I302+I306+I310+I314+I318+I322+I326+I330+I334</f>
      </c>
      <c>
        <f>0+O90+O94+O98+O102+O106+O110+O114+O118+O122+O126+O130+O134+O138+O142+O146+O150+O154+O158+O162+O166+O170+O174+O178+O182+O186+O190+O194+O198+O202+O206+O210+O214+O218+O222+O226+O230+O234+O238+O242+O246+O250+O254+O258+O262+O266+O270+O274+O278+O282+O286+O290+O294+O298+O302+O306+O310+O314+O318+O322+O326+O330+O334</f>
      </c>
    </row>
    <row r="90" spans="1:16" ht="25.5">
      <c r="A90" s="25" t="s">
        <v>45</v>
      </c>
      <c s="29" t="s">
        <v>319</v>
      </c>
      <c s="29" t="s">
        <v>431</v>
      </c>
      <c s="25" t="s">
        <v>47</v>
      </c>
      <c s="30" t="s">
        <v>432</v>
      </c>
      <c s="31" t="s">
        <v>58</v>
      </c>
      <c s="32">
        <v>50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432</v>
      </c>
    </row>
    <row r="92" spans="1:5" ht="12.75">
      <c r="A92" s="37" t="s">
        <v>51</v>
      </c>
      <c r="E92" s="38" t="s">
        <v>47</v>
      </c>
    </row>
    <row r="93" spans="1:5" ht="127.5">
      <c r="A93" t="s">
        <v>52</v>
      </c>
      <c r="E93" s="36" t="s">
        <v>433</v>
      </c>
    </row>
    <row r="94" spans="1:16" ht="12.75">
      <c r="A94" s="25" t="s">
        <v>45</v>
      </c>
      <c s="29" t="s">
        <v>339</v>
      </c>
      <c s="29" t="s">
        <v>434</v>
      </c>
      <c s="25" t="s">
        <v>47</v>
      </c>
      <c s="30" t="s">
        <v>435</v>
      </c>
      <c s="31" t="s">
        <v>70</v>
      </c>
      <c s="32">
        <v>2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435</v>
      </c>
    </row>
    <row r="96" spans="1:5" ht="12.75">
      <c r="A96" s="37" t="s">
        <v>51</v>
      </c>
      <c r="E96" s="38" t="s">
        <v>47</v>
      </c>
    </row>
    <row r="97" spans="1:5" ht="89.25">
      <c r="A97" t="s">
        <v>52</v>
      </c>
      <c r="E97" s="36" t="s">
        <v>436</v>
      </c>
    </row>
    <row r="98" spans="1:16" ht="25.5">
      <c r="A98" s="25" t="s">
        <v>45</v>
      </c>
      <c s="29" t="s">
        <v>342</v>
      </c>
      <c s="29" t="s">
        <v>437</v>
      </c>
      <c s="25" t="s">
        <v>47</v>
      </c>
      <c s="30" t="s">
        <v>438</v>
      </c>
      <c s="31" t="s">
        <v>70</v>
      </c>
      <c s="32">
        <v>1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25.5">
      <c r="A99" s="35" t="s">
        <v>50</v>
      </c>
      <c r="E99" s="36" t="s">
        <v>438</v>
      </c>
    </row>
    <row r="100" spans="1:5" ht="12.75">
      <c r="A100" s="37" t="s">
        <v>51</v>
      </c>
      <c r="E100" s="38" t="s">
        <v>47</v>
      </c>
    </row>
    <row r="101" spans="1:5" ht="89.25">
      <c r="A101" t="s">
        <v>52</v>
      </c>
      <c r="E101" s="36" t="s">
        <v>439</v>
      </c>
    </row>
    <row r="102" spans="1:16" ht="12.75">
      <c r="A102" s="25" t="s">
        <v>45</v>
      </c>
      <c s="29" t="s">
        <v>348</v>
      </c>
      <c s="29" t="s">
        <v>440</v>
      </c>
      <c s="25" t="s">
        <v>47</v>
      </c>
      <c s="30" t="s">
        <v>441</v>
      </c>
      <c s="31" t="s">
        <v>292</v>
      </c>
      <c s="32">
        <v>75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441</v>
      </c>
    </row>
    <row r="104" spans="1:5" ht="12.75">
      <c r="A104" s="37" t="s">
        <v>51</v>
      </c>
      <c r="E104" s="38" t="s">
        <v>47</v>
      </c>
    </row>
    <row r="105" spans="1:5" ht="89.25">
      <c r="A105" t="s">
        <v>52</v>
      </c>
      <c r="E105" s="36" t="s">
        <v>442</v>
      </c>
    </row>
    <row r="106" spans="1:16" ht="12.75">
      <c r="A106" s="25" t="s">
        <v>45</v>
      </c>
      <c s="29" t="s">
        <v>345</v>
      </c>
      <c s="29" t="s">
        <v>443</v>
      </c>
      <c s="25" t="s">
        <v>47</v>
      </c>
      <c s="30" t="s">
        <v>312</v>
      </c>
      <c s="31" t="s">
        <v>70</v>
      </c>
      <c s="32">
        <v>1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312</v>
      </c>
    </row>
    <row r="108" spans="1:5" ht="12.75">
      <c r="A108" s="37" t="s">
        <v>51</v>
      </c>
      <c r="E108" s="38" t="s">
        <v>47</v>
      </c>
    </row>
    <row r="109" spans="1:5" ht="89.25">
      <c r="A109" t="s">
        <v>52</v>
      </c>
      <c r="E109" s="36" t="s">
        <v>444</v>
      </c>
    </row>
    <row r="110" spans="1:16" ht="12.75">
      <c r="A110" s="25" t="s">
        <v>45</v>
      </c>
      <c s="29" t="s">
        <v>121</v>
      </c>
      <c s="29" t="s">
        <v>445</v>
      </c>
      <c s="25" t="s">
        <v>47</v>
      </c>
      <c s="30" t="s">
        <v>446</v>
      </c>
      <c s="31" t="s">
        <v>447</v>
      </c>
      <c s="32">
        <v>1.95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446</v>
      </c>
    </row>
    <row r="112" spans="1:5" ht="12.75">
      <c r="A112" s="37" t="s">
        <v>51</v>
      </c>
      <c r="E112" s="38" t="s">
        <v>47</v>
      </c>
    </row>
    <row r="113" spans="1:5" ht="153">
      <c r="A113" t="s">
        <v>52</v>
      </c>
      <c r="E113" s="36" t="s">
        <v>448</v>
      </c>
    </row>
    <row r="114" spans="1:16" ht="25.5">
      <c r="A114" s="25" t="s">
        <v>45</v>
      </c>
      <c s="29" t="s">
        <v>126</v>
      </c>
      <c s="29" t="s">
        <v>449</v>
      </c>
      <c s="25" t="s">
        <v>47</v>
      </c>
      <c s="30" t="s">
        <v>450</v>
      </c>
      <c s="31" t="s">
        <v>58</v>
      </c>
      <c s="32">
        <v>650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25.5">
      <c r="A115" s="35" t="s">
        <v>50</v>
      </c>
      <c r="E115" s="36" t="s">
        <v>450</v>
      </c>
    </row>
    <row r="116" spans="1:5" ht="12.75">
      <c r="A116" s="37" t="s">
        <v>51</v>
      </c>
      <c r="E116" s="38" t="s">
        <v>47</v>
      </c>
    </row>
    <row r="117" spans="1:5" ht="114.75">
      <c r="A117" t="s">
        <v>52</v>
      </c>
      <c r="E117" s="36" t="s">
        <v>451</v>
      </c>
    </row>
    <row r="118" spans="1:16" ht="12.75">
      <c r="A118" s="25" t="s">
        <v>45</v>
      </c>
      <c s="29" t="s">
        <v>129</v>
      </c>
      <c s="29" t="s">
        <v>452</v>
      </c>
      <c s="25" t="s">
        <v>47</v>
      </c>
      <c s="30" t="s">
        <v>453</v>
      </c>
      <c s="31" t="s">
        <v>447</v>
      </c>
      <c s="32">
        <v>12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453</v>
      </c>
    </row>
    <row r="120" spans="1:5" ht="12.75">
      <c r="A120" s="37" t="s">
        <v>51</v>
      </c>
      <c r="E120" s="38" t="s">
        <v>47</v>
      </c>
    </row>
    <row r="121" spans="1:5" ht="153">
      <c r="A121" t="s">
        <v>52</v>
      </c>
      <c r="E121" s="36" t="s">
        <v>448</v>
      </c>
    </row>
    <row r="122" spans="1:16" ht="25.5">
      <c r="A122" s="25" t="s">
        <v>45</v>
      </c>
      <c s="29" t="s">
        <v>132</v>
      </c>
      <c s="29" t="s">
        <v>454</v>
      </c>
      <c s="25" t="s">
        <v>47</v>
      </c>
      <c s="30" t="s">
        <v>455</v>
      </c>
      <c s="31" t="s">
        <v>58</v>
      </c>
      <c s="32">
        <v>1200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25.5">
      <c r="A123" s="35" t="s">
        <v>50</v>
      </c>
      <c r="E123" s="36" t="s">
        <v>455</v>
      </c>
    </row>
    <row r="124" spans="1:5" ht="12.75">
      <c r="A124" s="37" t="s">
        <v>51</v>
      </c>
      <c r="E124" s="38" t="s">
        <v>47</v>
      </c>
    </row>
    <row r="125" spans="1:5" ht="114.75">
      <c r="A125" t="s">
        <v>52</v>
      </c>
      <c r="E125" s="36" t="s">
        <v>451</v>
      </c>
    </row>
    <row r="126" spans="1:16" ht="12.75">
      <c r="A126" s="25" t="s">
        <v>45</v>
      </c>
      <c s="29" t="s">
        <v>298</v>
      </c>
      <c s="29" t="s">
        <v>456</v>
      </c>
      <c s="25" t="s">
        <v>47</v>
      </c>
      <c s="30" t="s">
        <v>457</v>
      </c>
      <c s="31" t="s">
        <v>458</v>
      </c>
      <c s="32">
        <v>230.4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457</v>
      </c>
    </row>
    <row r="128" spans="1:5" ht="12.75">
      <c r="A128" s="37" t="s">
        <v>51</v>
      </c>
      <c r="E128" s="38" t="s">
        <v>47</v>
      </c>
    </row>
    <row r="129" spans="1:5" ht="153">
      <c r="A129" t="s">
        <v>52</v>
      </c>
      <c r="E129" s="36" t="s">
        <v>459</v>
      </c>
    </row>
    <row r="130" spans="1:16" ht="12.75">
      <c r="A130" s="25" t="s">
        <v>45</v>
      </c>
      <c s="29" t="s">
        <v>302</v>
      </c>
      <c s="29" t="s">
        <v>460</v>
      </c>
      <c s="25" t="s">
        <v>47</v>
      </c>
      <c s="30" t="s">
        <v>461</v>
      </c>
      <c s="31" t="s">
        <v>58</v>
      </c>
      <c s="32">
        <v>4800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461</v>
      </c>
    </row>
    <row r="132" spans="1:5" ht="12.75">
      <c r="A132" s="37" t="s">
        <v>51</v>
      </c>
      <c r="E132" s="38" t="s">
        <v>47</v>
      </c>
    </row>
    <row r="133" spans="1:5" ht="114.75">
      <c r="A133" t="s">
        <v>52</v>
      </c>
      <c r="E133" s="36" t="s">
        <v>462</v>
      </c>
    </row>
    <row r="134" spans="1:16" ht="12.75">
      <c r="A134" s="25" t="s">
        <v>45</v>
      </c>
      <c s="29" t="s">
        <v>143</v>
      </c>
      <c s="29" t="s">
        <v>463</v>
      </c>
      <c s="25" t="s">
        <v>47</v>
      </c>
      <c s="30" t="s">
        <v>464</v>
      </c>
      <c s="31" t="s">
        <v>58</v>
      </c>
      <c s="32">
        <v>3950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464</v>
      </c>
    </row>
    <row r="136" spans="1:5" ht="12.75">
      <c r="A136" s="37" t="s">
        <v>51</v>
      </c>
      <c r="E136" s="38" t="s">
        <v>47</v>
      </c>
    </row>
    <row r="137" spans="1:5" ht="153">
      <c r="A137" t="s">
        <v>52</v>
      </c>
      <c r="E137" s="36" t="s">
        <v>465</v>
      </c>
    </row>
    <row r="138" spans="1:16" ht="12.75">
      <c r="A138" s="25" t="s">
        <v>45</v>
      </c>
      <c s="29" t="s">
        <v>147</v>
      </c>
      <c s="29" t="s">
        <v>466</v>
      </c>
      <c s="25" t="s">
        <v>47</v>
      </c>
      <c s="30" t="s">
        <v>467</v>
      </c>
      <c s="31" t="s">
        <v>58</v>
      </c>
      <c s="32">
        <v>3950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467</v>
      </c>
    </row>
    <row r="140" spans="1:5" ht="12.75">
      <c r="A140" s="37" t="s">
        <v>51</v>
      </c>
      <c r="E140" s="38" t="s">
        <v>47</v>
      </c>
    </row>
    <row r="141" spans="1:5" ht="114.75">
      <c r="A141" t="s">
        <v>52</v>
      </c>
      <c r="E141" s="36" t="s">
        <v>451</v>
      </c>
    </row>
    <row r="142" spans="1:16" ht="12.75">
      <c r="A142" s="25" t="s">
        <v>45</v>
      </c>
      <c s="29" t="s">
        <v>150</v>
      </c>
      <c s="29" t="s">
        <v>468</v>
      </c>
      <c s="25" t="s">
        <v>47</v>
      </c>
      <c s="30" t="s">
        <v>469</v>
      </c>
      <c s="31" t="s">
        <v>470</v>
      </c>
      <c s="32">
        <v>4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469</v>
      </c>
    </row>
    <row r="144" spans="1:5" ht="12.75">
      <c r="A144" s="37" t="s">
        <v>51</v>
      </c>
      <c r="E144" s="38" t="s">
        <v>47</v>
      </c>
    </row>
    <row r="145" spans="1:5" ht="127.5">
      <c r="A145" t="s">
        <v>52</v>
      </c>
      <c r="E145" s="36" t="s">
        <v>471</v>
      </c>
    </row>
    <row r="146" spans="1:16" ht="12.75">
      <c r="A146" s="25" t="s">
        <v>45</v>
      </c>
      <c s="29" t="s">
        <v>154</v>
      </c>
      <c s="29" t="s">
        <v>472</v>
      </c>
      <c s="25" t="s">
        <v>47</v>
      </c>
      <c s="30" t="s">
        <v>473</v>
      </c>
      <c s="31" t="s">
        <v>58</v>
      </c>
      <c s="32">
        <v>3950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473</v>
      </c>
    </row>
    <row r="148" spans="1:5" ht="12.75">
      <c r="A148" s="37" t="s">
        <v>51</v>
      </c>
      <c r="E148" s="38" t="s">
        <v>47</v>
      </c>
    </row>
    <row r="149" spans="1:5" ht="127.5">
      <c r="A149" t="s">
        <v>52</v>
      </c>
      <c r="E149" s="36" t="s">
        <v>474</v>
      </c>
    </row>
    <row r="150" spans="1:16" ht="12.75">
      <c r="A150" s="25" t="s">
        <v>45</v>
      </c>
      <c s="29" t="s">
        <v>157</v>
      </c>
      <c s="29" t="s">
        <v>475</v>
      </c>
      <c s="25" t="s">
        <v>47</v>
      </c>
      <c s="30" t="s">
        <v>476</v>
      </c>
      <c s="31" t="s">
        <v>70</v>
      </c>
      <c s="32">
        <v>20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476</v>
      </c>
    </row>
    <row r="152" spans="1:5" ht="12.75">
      <c r="A152" s="37" t="s">
        <v>51</v>
      </c>
      <c r="E152" s="38" t="s">
        <v>47</v>
      </c>
    </row>
    <row r="153" spans="1:5" ht="178.5">
      <c r="A153" t="s">
        <v>52</v>
      </c>
      <c r="E153" s="36" t="s">
        <v>477</v>
      </c>
    </row>
    <row r="154" spans="1:16" ht="12.75">
      <c r="A154" s="25" t="s">
        <v>45</v>
      </c>
      <c s="29" t="s">
        <v>161</v>
      </c>
      <c s="29" t="s">
        <v>478</v>
      </c>
      <c s="25" t="s">
        <v>47</v>
      </c>
      <c s="30" t="s">
        <v>479</v>
      </c>
      <c s="31" t="s">
        <v>70</v>
      </c>
      <c s="32">
        <v>20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479</v>
      </c>
    </row>
    <row r="156" spans="1:5" ht="12.75">
      <c r="A156" s="37" t="s">
        <v>51</v>
      </c>
      <c r="E156" s="38" t="s">
        <v>47</v>
      </c>
    </row>
    <row r="157" spans="1:5" ht="127.5">
      <c r="A157" t="s">
        <v>52</v>
      </c>
      <c r="E157" s="36" t="s">
        <v>419</v>
      </c>
    </row>
    <row r="158" spans="1:16" ht="12.75">
      <c r="A158" s="25" t="s">
        <v>45</v>
      </c>
      <c s="29" t="s">
        <v>165</v>
      </c>
      <c s="29" t="s">
        <v>480</v>
      </c>
      <c s="25" t="s">
        <v>47</v>
      </c>
      <c s="30" t="s">
        <v>481</v>
      </c>
      <c s="31" t="s">
        <v>70</v>
      </c>
      <c s="32">
        <v>8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481</v>
      </c>
    </row>
    <row r="160" spans="1:5" ht="12.75">
      <c r="A160" s="37" t="s">
        <v>51</v>
      </c>
      <c r="E160" s="38" t="s">
        <v>47</v>
      </c>
    </row>
    <row r="161" spans="1:5" ht="178.5">
      <c r="A161" t="s">
        <v>52</v>
      </c>
      <c r="E161" s="36" t="s">
        <v>477</v>
      </c>
    </row>
    <row r="162" spans="1:16" ht="12.75">
      <c r="A162" s="25" t="s">
        <v>45</v>
      </c>
      <c s="29" t="s">
        <v>169</v>
      </c>
      <c s="29" t="s">
        <v>482</v>
      </c>
      <c s="25" t="s">
        <v>47</v>
      </c>
      <c s="30" t="s">
        <v>483</v>
      </c>
      <c s="31" t="s">
        <v>70</v>
      </c>
      <c s="32">
        <v>8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483</v>
      </c>
    </row>
    <row r="164" spans="1:5" ht="12.75">
      <c r="A164" s="37" t="s">
        <v>51</v>
      </c>
      <c r="E164" s="38" t="s">
        <v>47</v>
      </c>
    </row>
    <row r="165" spans="1:5" ht="127.5">
      <c r="A165" t="s">
        <v>52</v>
      </c>
      <c r="E165" s="36" t="s">
        <v>419</v>
      </c>
    </row>
    <row r="166" spans="1:16" ht="12.75">
      <c r="A166" s="25" t="s">
        <v>45</v>
      </c>
      <c s="29" t="s">
        <v>174</v>
      </c>
      <c s="29" t="s">
        <v>484</v>
      </c>
      <c s="25" t="s">
        <v>47</v>
      </c>
      <c s="30" t="s">
        <v>485</v>
      </c>
      <c s="31" t="s">
        <v>70</v>
      </c>
      <c s="32">
        <v>8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485</v>
      </c>
    </row>
    <row r="168" spans="1:5" ht="12.75">
      <c r="A168" s="37" t="s">
        <v>51</v>
      </c>
      <c r="E168" s="38" t="s">
        <v>47</v>
      </c>
    </row>
    <row r="169" spans="1:5" ht="178.5">
      <c r="A169" t="s">
        <v>52</v>
      </c>
      <c r="E169" s="36" t="s">
        <v>477</v>
      </c>
    </row>
    <row r="170" spans="1:16" ht="12.75">
      <c r="A170" s="25" t="s">
        <v>45</v>
      </c>
      <c s="29" t="s">
        <v>179</v>
      </c>
      <c s="29" t="s">
        <v>486</v>
      </c>
      <c s="25" t="s">
        <v>47</v>
      </c>
      <c s="30" t="s">
        <v>487</v>
      </c>
      <c s="31" t="s">
        <v>70</v>
      </c>
      <c s="32">
        <v>8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487</v>
      </c>
    </row>
    <row r="172" spans="1:5" ht="12.75">
      <c r="A172" s="37" t="s">
        <v>51</v>
      </c>
      <c r="E172" s="38" t="s">
        <v>47</v>
      </c>
    </row>
    <row r="173" spans="1:5" ht="127.5">
      <c r="A173" t="s">
        <v>52</v>
      </c>
      <c r="E173" s="36" t="s">
        <v>419</v>
      </c>
    </row>
    <row r="174" spans="1:16" ht="12.75">
      <c r="A174" s="25" t="s">
        <v>45</v>
      </c>
      <c s="29" t="s">
        <v>183</v>
      </c>
      <c s="29" t="s">
        <v>488</v>
      </c>
      <c s="25" t="s">
        <v>47</v>
      </c>
      <c s="30" t="s">
        <v>489</v>
      </c>
      <c s="31" t="s">
        <v>70</v>
      </c>
      <c s="32">
        <v>10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489</v>
      </c>
    </row>
    <row r="176" spans="1:5" ht="12.75">
      <c r="A176" s="37" t="s">
        <v>51</v>
      </c>
      <c r="E176" s="38" t="s">
        <v>47</v>
      </c>
    </row>
    <row r="177" spans="1:5" ht="178.5">
      <c r="A177" t="s">
        <v>52</v>
      </c>
      <c r="E177" s="36" t="s">
        <v>477</v>
      </c>
    </row>
    <row r="178" spans="1:16" ht="12.75">
      <c r="A178" s="25" t="s">
        <v>45</v>
      </c>
      <c s="29" t="s">
        <v>188</v>
      </c>
      <c s="29" t="s">
        <v>490</v>
      </c>
      <c s="25" t="s">
        <v>47</v>
      </c>
      <c s="30" t="s">
        <v>491</v>
      </c>
      <c s="31" t="s">
        <v>70</v>
      </c>
      <c s="32">
        <v>10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491</v>
      </c>
    </row>
    <row r="180" spans="1:5" ht="12.75">
      <c r="A180" s="37" t="s">
        <v>51</v>
      </c>
      <c r="E180" s="38" t="s">
        <v>47</v>
      </c>
    </row>
    <row r="181" spans="1:5" ht="127.5">
      <c r="A181" t="s">
        <v>52</v>
      </c>
      <c r="E181" s="36" t="s">
        <v>419</v>
      </c>
    </row>
    <row r="182" spans="1:16" ht="12.75">
      <c r="A182" s="25" t="s">
        <v>45</v>
      </c>
      <c s="29" t="s">
        <v>192</v>
      </c>
      <c s="29" t="s">
        <v>492</v>
      </c>
      <c s="25" t="s">
        <v>47</v>
      </c>
      <c s="30" t="s">
        <v>493</v>
      </c>
      <c s="31" t="s">
        <v>70</v>
      </c>
      <c s="32">
        <v>2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493</v>
      </c>
    </row>
    <row r="184" spans="1:5" ht="12.75">
      <c r="A184" s="37" t="s">
        <v>51</v>
      </c>
      <c r="E184" s="38" t="s">
        <v>47</v>
      </c>
    </row>
    <row r="185" spans="1:5" ht="178.5">
      <c r="A185" t="s">
        <v>52</v>
      </c>
      <c r="E185" s="36" t="s">
        <v>477</v>
      </c>
    </row>
    <row r="186" spans="1:16" ht="12.75">
      <c r="A186" s="25" t="s">
        <v>45</v>
      </c>
      <c s="29" t="s">
        <v>196</v>
      </c>
      <c s="29" t="s">
        <v>494</v>
      </c>
      <c s="25" t="s">
        <v>47</v>
      </c>
      <c s="30" t="s">
        <v>495</v>
      </c>
      <c s="31" t="s">
        <v>70</v>
      </c>
      <c s="32">
        <v>2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495</v>
      </c>
    </row>
    <row r="188" spans="1:5" ht="12.75">
      <c r="A188" s="37" t="s">
        <v>51</v>
      </c>
      <c r="E188" s="38" t="s">
        <v>47</v>
      </c>
    </row>
    <row r="189" spans="1:5" ht="127.5">
      <c r="A189" t="s">
        <v>52</v>
      </c>
      <c r="E189" s="36" t="s">
        <v>419</v>
      </c>
    </row>
    <row r="190" spans="1:16" ht="12.75">
      <c r="A190" s="25" t="s">
        <v>45</v>
      </c>
      <c s="29" t="s">
        <v>200</v>
      </c>
      <c s="29" t="s">
        <v>496</v>
      </c>
      <c s="25" t="s">
        <v>47</v>
      </c>
      <c s="30" t="s">
        <v>497</v>
      </c>
      <c s="31" t="s">
        <v>70</v>
      </c>
      <c s="32">
        <v>1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497</v>
      </c>
    </row>
    <row r="192" spans="1:5" ht="12.75">
      <c r="A192" s="37" t="s">
        <v>51</v>
      </c>
      <c r="E192" s="38" t="s">
        <v>47</v>
      </c>
    </row>
    <row r="193" spans="1:5" ht="178.5">
      <c r="A193" t="s">
        <v>52</v>
      </c>
      <c r="E193" s="36" t="s">
        <v>477</v>
      </c>
    </row>
    <row r="194" spans="1:16" ht="12.75">
      <c r="A194" s="25" t="s">
        <v>45</v>
      </c>
      <c s="29" t="s">
        <v>204</v>
      </c>
      <c s="29" t="s">
        <v>498</v>
      </c>
      <c s="25" t="s">
        <v>47</v>
      </c>
      <c s="30" t="s">
        <v>499</v>
      </c>
      <c s="31" t="s">
        <v>70</v>
      </c>
      <c s="32">
        <v>1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50</v>
      </c>
      <c r="E195" s="36" t="s">
        <v>499</v>
      </c>
    </row>
    <row r="196" spans="1:5" ht="12.75">
      <c r="A196" s="37" t="s">
        <v>51</v>
      </c>
      <c r="E196" s="38" t="s">
        <v>47</v>
      </c>
    </row>
    <row r="197" spans="1:5" ht="127.5">
      <c r="A197" t="s">
        <v>52</v>
      </c>
      <c r="E197" s="36" t="s">
        <v>419</v>
      </c>
    </row>
    <row r="198" spans="1:16" ht="12.75">
      <c r="A198" s="25" t="s">
        <v>45</v>
      </c>
      <c s="29" t="s">
        <v>208</v>
      </c>
      <c s="29" t="s">
        <v>500</v>
      </c>
      <c s="25" t="s">
        <v>47</v>
      </c>
      <c s="30" t="s">
        <v>501</v>
      </c>
      <c s="31" t="s">
        <v>70</v>
      </c>
      <c s="32">
        <v>1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50</v>
      </c>
      <c r="E199" s="36" t="s">
        <v>501</v>
      </c>
    </row>
    <row r="200" spans="1:5" ht="12.75">
      <c r="A200" s="37" t="s">
        <v>51</v>
      </c>
      <c r="E200" s="38" t="s">
        <v>47</v>
      </c>
    </row>
    <row r="201" spans="1:5" ht="114.75">
      <c r="A201" t="s">
        <v>52</v>
      </c>
      <c r="E201" s="36" t="s">
        <v>502</v>
      </c>
    </row>
    <row r="202" spans="1:16" ht="12.75">
      <c r="A202" s="25" t="s">
        <v>45</v>
      </c>
      <c s="29" t="s">
        <v>212</v>
      </c>
      <c s="29" t="s">
        <v>503</v>
      </c>
      <c s="25" t="s">
        <v>47</v>
      </c>
      <c s="30" t="s">
        <v>504</v>
      </c>
      <c s="31" t="s">
        <v>70</v>
      </c>
      <c s="32">
        <v>1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504</v>
      </c>
    </row>
    <row r="204" spans="1:5" ht="12.75">
      <c r="A204" s="37" t="s">
        <v>51</v>
      </c>
      <c r="E204" s="38" t="s">
        <v>47</v>
      </c>
    </row>
    <row r="205" spans="1:5" ht="127.5">
      <c r="A205" t="s">
        <v>52</v>
      </c>
      <c r="E205" s="36" t="s">
        <v>419</v>
      </c>
    </row>
    <row r="206" spans="1:16" ht="12.75">
      <c r="A206" s="25" t="s">
        <v>45</v>
      </c>
      <c s="29" t="s">
        <v>216</v>
      </c>
      <c s="29" t="s">
        <v>505</v>
      </c>
      <c s="25" t="s">
        <v>47</v>
      </c>
      <c s="30" t="s">
        <v>506</v>
      </c>
      <c s="31" t="s">
        <v>70</v>
      </c>
      <c s="32">
        <v>8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506</v>
      </c>
    </row>
    <row r="208" spans="1:5" ht="12.75">
      <c r="A208" s="37" t="s">
        <v>51</v>
      </c>
      <c r="E208" s="38" t="s">
        <v>47</v>
      </c>
    </row>
    <row r="209" spans="1:5" ht="178.5">
      <c r="A209" t="s">
        <v>52</v>
      </c>
      <c r="E209" s="36" t="s">
        <v>477</v>
      </c>
    </row>
    <row r="210" spans="1:16" ht="12.75">
      <c r="A210" s="25" t="s">
        <v>45</v>
      </c>
      <c s="29" t="s">
        <v>220</v>
      </c>
      <c s="29" t="s">
        <v>507</v>
      </c>
      <c s="25" t="s">
        <v>47</v>
      </c>
      <c s="30" t="s">
        <v>508</v>
      </c>
      <c s="31" t="s">
        <v>70</v>
      </c>
      <c s="32">
        <v>8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508</v>
      </c>
    </row>
    <row r="212" spans="1:5" ht="12.75">
      <c r="A212" s="37" t="s">
        <v>51</v>
      </c>
      <c r="E212" s="38" t="s">
        <v>47</v>
      </c>
    </row>
    <row r="213" spans="1:5" ht="127.5">
      <c r="A213" t="s">
        <v>52</v>
      </c>
      <c r="E213" s="36" t="s">
        <v>419</v>
      </c>
    </row>
    <row r="214" spans="1:16" ht="12.75">
      <c r="A214" s="25" t="s">
        <v>45</v>
      </c>
      <c s="29" t="s">
        <v>224</v>
      </c>
      <c s="29" t="s">
        <v>509</v>
      </c>
      <c s="25" t="s">
        <v>47</v>
      </c>
      <c s="30" t="s">
        <v>510</v>
      </c>
      <c s="31" t="s">
        <v>70</v>
      </c>
      <c s="32">
        <v>2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510</v>
      </c>
    </row>
    <row r="216" spans="1:5" ht="12.75">
      <c r="A216" s="37" t="s">
        <v>51</v>
      </c>
      <c r="E216" s="38" t="s">
        <v>47</v>
      </c>
    </row>
    <row r="217" spans="1:5" ht="178.5">
      <c r="A217" t="s">
        <v>52</v>
      </c>
      <c r="E217" s="36" t="s">
        <v>477</v>
      </c>
    </row>
    <row r="218" spans="1:16" ht="12.75">
      <c r="A218" s="25" t="s">
        <v>45</v>
      </c>
      <c s="29" t="s">
        <v>331</v>
      </c>
      <c s="29" t="s">
        <v>509</v>
      </c>
      <c s="25" t="s">
        <v>29</v>
      </c>
      <c s="30" t="s">
        <v>510</v>
      </c>
      <c s="31" t="s">
        <v>70</v>
      </c>
      <c s="32">
        <v>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510</v>
      </c>
    </row>
    <row r="220" spans="1:5" ht="12.75">
      <c r="A220" s="37" t="s">
        <v>51</v>
      </c>
      <c r="E220" s="38" t="s">
        <v>47</v>
      </c>
    </row>
    <row r="221" spans="1:5" ht="178.5">
      <c r="A221" t="s">
        <v>52</v>
      </c>
      <c r="E221" s="36" t="s">
        <v>477</v>
      </c>
    </row>
    <row r="222" spans="1:16" ht="12.75">
      <c r="A222" s="25" t="s">
        <v>45</v>
      </c>
      <c s="29" t="s">
        <v>228</v>
      </c>
      <c s="29" t="s">
        <v>511</v>
      </c>
      <c s="25" t="s">
        <v>47</v>
      </c>
      <c s="30" t="s">
        <v>512</v>
      </c>
      <c s="31" t="s">
        <v>70</v>
      </c>
      <c s="32">
        <v>2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512</v>
      </c>
    </row>
    <row r="224" spans="1:5" ht="12.75">
      <c r="A224" s="37" t="s">
        <v>51</v>
      </c>
      <c r="E224" s="38" t="s">
        <v>47</v>
      </c>
    </row>
    <row r="225" spans="1:5" ht="127.5">
      <c r="A225" t="s">
        <v>52</v>
      </c>
      <c r="E225" s="36" t="s">
        <v>419</v>
      </c>
    </row>
    <row r="226" spans="1:16" ht="12.75">
      <c r="A226" s="25" t="s">
        <v>45</v>
      </c>
      <c s="29" t="s">
        <v>335</v>
      </c>
      <c s="29" t="s">
        <v>511</v>
      </c>
      <c s="25" t="s">
        <v>29</v>
      </c>
      <c s="30" t="s">
        <v>512</v>
      </c>
      <c s="31" t="s">
        <v>70</v>
      </c>
      <c s="32">
        <v>2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512</v>
      </c>
    </row>
    <row r="228" spans="1:5" ht="12.75">
      <c r="A228" s="37" t="s">
        <v>51</v>
      </c>
      <c r="E228" s="38" t="s">
        <v>47</v>
      </c>
    </row>
    <row r="229" spans="1:5" ht="127.5">
      <c r="A229" t="s">
        <v>52</v>
      </c>
      <c r="E229" s="36" t="s">
        <v>419</v>
      </c>
    </row>
    <row r="230" spans="1:16" ht="12.75">
      <c r="A230" s="25" t="s">
        <v>45</v>
      </c>
      <c s="29" t="s">
        <v>232</v>
      </c>
      <c s="29" t="s">
        <v>513</v>
      </c>
      <c s="25" t="s">
        <v>47</v>
      </c>
      <c s="30" t="s">
        <v>514</v>
      </c>
      <c s="31" t="s">
        <v>70</v>
      </c>
      <c s="32">
        <v>6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50</v>
      </c>
      <c r="E231" s="36" t="s">
        <v>514</v>
      </c>
    </row>
    <row r="232" spans="1:5" ht="12.75">
      <c r="A232" s="37" t="s">
        <v>51</v>
      </c>
      <c r="E232" s="38" t="s">
        <v>47</v>
      </c>
    </row>
    <row r="233" spans="1:5" ht="178.5">
      <c r="A233" t="s">
        <v>52</v>
      </c>
      <c r="E233" s="36" t="s">
        <v>477</v>
      </c>
    </row>
    <row r="234" spans="1:16" ht="12.75">
      <c r="A234" s="25" t="s">
        <v>45</v>
      </c>
      <c s="29" t="s">
        <v>236</v>
      </c>
      <c s="29" t="s">
        <v>515</v>
      </c>
      <c s="25" t="s">
        <v>47</v>
      </c>
      <c s="30" t="s">
        <v>516</v>
      </c>
      <c s="31" t="s">
        <v>70</v>
      </c>
      <c s="32">
        <v>6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50</v>
      </c>
      <c r="E235" s="36" t="s">
        <v>516</v>
      </c>
    </row>
    <row r="236" spans="1:5" ht="12.75">
      <c r="A236" s="37" t="s">
        <v>51</v>
      </c>
      <c r="E236" s="38" t="s">
        <v>47</v>
      </c>
    </row>
    <row r="237" spans="1:5" ht="127.5">
      <c r="A237" t="s">
        <v>52</v>
      </c>
      <c r="E237" s="36" t="s">
        <v>419</v>
      </c>
    </row>
    <row r="238" spans="1:16" ht="12.75">
      <c r="A238" s="25" t="s">
        <v>45</v>
      </c>
      <c s="29" t="s">
        <v>240</v>
      </c>
      <c s="29" t="s">
        <v>517</v>
      </c>
      <c s="25" t="s">
        <v>47</v>
      </c>
      <c s="30" t="s">
        <v>518</v>
      </c>
      <c s="31" t="s">
        <v>70</v>
      </c>
      <c s="32">
        <v>60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50</v>
      </c>
      <c r="E239" s="36" t="s">
        <v>518</v>
      </c>
    </row>
    <row r="240" spans="1:5" ht="12.75">
      <c r="A240" s="37" t="s">
        <v>51</v>
      </c>
      <c r="E240" s="38" t="s">
        <v>47</v>
      </c>
    </row>
    <row r="241" spans="1:5" ht="178.5">
      <c r="A241" t="s">
        <v>52</v>
      </c>
      <c r="E241" s="36" t="s">
        <v>477</v>
      </c>
    </row>
    <row r="242" spans="1:16" ht="12.75">
      <c r="A242" s="25" t="s">
        <v>45</v>
      </c>
      <c s="29" t="s">
        <v>244</v>
      </c>
      <c s="29" t="s">
        <v>519</v>
      </c>
      <c s="25" t="s">
        <v>47</v>
      </c>
      <c s="30" t="s">
        <v>520</v>
      </c>
      <c s="31" t="s">
        <v>70</v>
      </c>
      <c s="32">
        <v>62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50</v>
      </c>
      <c r="E243" s="36" t="s">
        <v>520</v>
      </c>
    </row>
    <row r="244" spans="1:5" ht="12.75">
      <c r="A244" s="37" t="s">
        <v>51</v>
      </c>
      <c r="E244" s="38" t="s">
        <v>47</v>
      </c>
    </row>
    <row r="245" spans="1:5" ht="127.5">
      <c r="A245" t="s">
        <v>52</v>
      </c>
      <c r="E245" s="36" t="s">
        <v>419</v>
      </c>
    </row>
    <row r="246" spans="1:16" ht="12.75">
      <c r="A246" s="25" t="s">
        <v>45</v>
      </c>
      <c s="29" t="s">
        <v>248</v>
      </c>
      <c s="29" t="s">
        <v>521</v>
      </c>
      <c s="25" t="s">
        <v>47</v>
      </c>
      <c s="30" t="s">
        <v>522</v>
      </c>
      <c s="31" t="s">
        <v>70</v>
      </c>
      <c s="32">
        <v>4</v>
      </c>
      <c s="33">
        <v>0</v>
      </c>
      <c s="34">
        <f>ROUND(ROUND(H246,2)*ROUND(G246,3),2)</f>
      </c>
      <c r="O246">
        <f>(I246*21)/100</f>
      </c>
      <c t="s">
        <v>23</v>
      </c>
    </row>
    <row r="247" spans="1:5" ht="12.75">
      <c r="A247" s="35" t="s">
        <v>50</v>
      </c>
      <c r="E247" s="36" t="s">
        <v>522</v>
      </c>
    </row>
    <row r="248" spans="1:5" ht="12.75">
      <c r="A248" s="37" t="s">
        <v>51</v>
      </c>
      <c r="E248" s="38" t="s">
        <v>47</v>
      </c>
    </row>
    <row r="249" spans="1:5" ht="127.5">
      <c r="A249" t="s">
        <v>52</v>
      </c>
      <c r="E249" s="36" t="s">
        <v>523</v>
      </c>
    </row>
    <row r="250" spans="1:16" ht="12.75">
      <c r="A250" s="25" t="s">
        <v>45</v>
      </c>
      <c s="29" t="s">
        <v>252</v>
      </c>
      <c s="29" t="s">
        <v>524</v>
      </c>
      <c s="25" t="s">
        <v>47</v>
      </c>
      <c s="30" t="s">
        <v>525</v>
      </c>
      <c s="31" t="s">
        <v>70</v>
      </c>
      <c s="32">
        <v>2</v>
      </c>
      <c s="33">
        <v>0</v>
      </c>
      <c s="34">
        <f>ROUND(ROUND(H250,2)*ROUND(G250,3),2)</f>
      </c>
      <c r="O250">
        <f>(I250*21)/100</f>
      </c>
      <c t="s">
        <v>23</v>
      </c>
    </row>
    <row r="251" spans="1:5" ht="12.75">
      <c r="A251" s="35" t="s">
        <v>50</v>
      </c>
      <c r="E251" s="36" t="s">
        <v>525</v>
      </c>
    </row>
    <row r="252" spans="1:5" ht="12.75">
      <c r="A252" s="37" t="s">
        <v>51</v>
      </c>
      <c r="E252" s="38" t="s">
        <v>47</v>
      </c>
    </row>
    <row r="253" spans="1:5" ht="127.5">
      <c r="A253" t="s">
        <v>52</v>
      </c>
      <c r="E253" s="36" t="s">
        <v>523</v>
      </c>
    </row>
    <row r="254" spans="1:16" ht="12.75">
      <c r="A254" s="25" t="s">
        <v>45</v>
      </c>
      <c s="29" t="s">
        <v>256</v>
      </c>
      <c s="29" t="s">
        <v>526</v>
      </c>
      <c s="25" t="s">
        <v>47</v>
      </c>
      <c s="30" t="s">
        <v>527</v>
      </c>
      <c s="31" t="s">
        <v>70</v>
      </c>
      <c s="32">
        <v>2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50</v>
      </c>
      <c r="E255" s="36" t="s">
        <v>527</v>
      </c>
    </row>
    <row r="256" spans="1:5" ht="12.75">
      <c r="A256" s="37" t="s">
        <v>51</v>
      </c>
      <c r="E256" s="38" t="s">
        <v>47</v>
      </c>
    </row>
    <row r="257" spans="1:5" ht="127.5">
      <c r="A257" t="s">
        <v>52</v>
      </c>
      <c r="E257" s="36" t="s">
        <v>523</v>
      </c>
    </row>
    <row r="258" spans="1:16" ht="12.75">
      <c r="A258" s="25" t="s">
        <v>45</v>
      </c>
      <c s="29" t="s">
        <v>320</v>
      </c>
      <c s="29" t="s">
        <v>528</v>
      </c>
      <c s="25" t="s">
        <v>47</v>
      </c>
      <c s="30" t="s">
        <v>529</v>
      </c>
      <c s="31" t="s">
        <v>70</v>
      </c>
      <c s="32">
        <v>2</v>
      </c>
      <c s="33">
        <v>0</v>
      </c>
      <c s="34">
        <f>ROUND(ROUND(H258,2)*ROUND(G258,3),2)</f>
      </c>
      <c r="O258">
        <f>(I258*21)/100</f>
      </c>
      <c t="s">
        <v>23</v>
      </c>
    </row>
    <row r="259" spans="1:5" ht="12.75">
      <c r="A259" s="35" t="s">
        <v>50</v>
      </c>
      <c r="E259" s="36" t="s">
        <v>529</v>
      </c>
    </row>
    <row r="260" spans="1:5" ht="12.75">
      <c r="A260" s="37" t="s">
        <v>51</v>
      </c>
      <c r="E260" s="38" t="s">
        <v>47</v>
      </c>
    </row>
    <row r="261" spans="1:5" ht="127.5">
      <c r="A261" t="s">
        <v>52</v>
      </c>
      <c r="E261" s="36" t="s">
        <v>523</v>
      </c>
    </row>
    <row r="262" spans="1:16" ht="12.75">
      <c r="A262" s="25" t="s">
        <v>45</v>
      </c>
      <c s="29" t="s">
        <v>260</v>
      </c>
      <c s="29" t="s">
        <v>530</v>
      </c>
      <c s="25" t="s">
        <v>47</v>
      </c>
      <c s="30" t="s">
        <v>531</v>
      </c>
      <c s="31" t="s">
        <v>70</v>
      </c>
      <c s="32">
        <v>1</v>
      </c>
      <c s="33">
        <v>0</v>
      </c>
      <c s="34">
        <f>ROUND(ROUND(H262,2)*ROUND(G262,3),2)</f>
      </c>
      <c r="O262">
        <f>(I262*21)/100</f>
      </c>
      <c t="s">
        <v>23</v>
      </c>
    </row>
    <row r="263" spans="1:5" ht="12.75">
      <c r="A263" s="35" t="s">
        <v>50</v>
      </c>
      <c r="E263" s="36" t="s">
        <v>531</v>
      </c>
    </row>
    <row r="264" spans="1:5" ht="12.75">
      <c r="A264" s="37" t="s">
        <v>51</v>
      </c>
      <c r="E264" s="38" t="s">
        <v>47</v>
      </c>
    </row>
    <row r="265" spans="1:5" ht="165.75">
      <c r="A265" t="s">
        <v>52</v>
      </c>
      <c r="E265" s="36" t="s">
        <v>416</v>
      </c>
    </row>
    <row r="266" spans="1:16" ht="12.75">
      <c r="A266" s="25" t="s">
        <v>45</v>
      </c>
      <c s="29" t="s">
        <v>264</v>
      </c>
      <c s="29" t="s">
        <v>532</v>
      </c>
      <c s="25" t="s">
        <v>47</v>
      </c>
      <c s="30" t="s">
        <v>533</v>
      </c>
      <c s="31" t="s">
        <v>70</v>
      </c>
      <c s="32">
        <v>1</v>
      </c>
      <c s="33">
        <v>0</v>
      </c>
      <c s="34">
        <f>ROUND(ROUND(H266,2)*ROUND(G266,3),2)</f>
      </c>
      <c r="O266">
        <f>(I266*21)/100</f>
      </c>
      <c t="s">
        <v>23</v>
      </c>
    </row>
    <row r="267" spans="1:5" ht="12.75">
      <c r="A267" s="35" t="s">
        <v>50</v>
      </c>
      <c r="E267" s="36" t="s">
        <v>533</v>
      </c>
    </row>
    <row r="268" spans="1:5" ht="12.75">
      <c r="A268" s="37" t="s">
        <v>51</v>
      </c>
      <c r="E268" s="38" t="s">
        <v>47</v>
      </c>
    </row>
    <row r="269" spans="1:5" ht="127.5">
      <c r="A269" t="s">
        <v>52</v>
      </c>
      <c r="E269" s="36" t="s">
        <v>419</v>
      </c>
    </row>
    <row r="270" spans="1:16" ht="12.75">
      <c r="A270" s="25" t="s">
        <v>45</v>
      </c>
      <c s="29" t="s">
        <v>323</v>
      </c>
      <c s="29" t="s">
        <v>534</v>
      </c>
      <c s="25" t="s">
        <v>47</v>
      </c>
      <c s="30" t="s">
        <v>535</v>
      </c>
      <c s="31" t="s">
        <v>70</v>
      </c>
      <c s="32">
        <v>1</v>
      </c>
      <c s="33">
        <v>0</v>
      </c>
      <c s="34">
        <f>ROUND(ROUND(H270,2)*ROUND(G270,3),2)</f>
      </c>
      <c r="O270">
        <f>(I270*21)/100</f>
      </c>
      <c t="s">
        <v>23</v>
      </c>
    </row>
    <row r="271" spans="1:5" ht="12.75">
      <c r="A271" s="35" t="s">
        <v>50</v>
      </c>
      <c r="E271" s="36" t="s">
        <v>535</v>
      </c>
    </row>
    <row r="272" spans="1:5" ht="12.75">
      <c r="A272" s="37" t="s">
        <v>51</v>
      </c>
      <c r="E272" s="38" t="s">
        <v>47</v>
      </c>
    </row>
    <row r="273" spans="1:5" ht="165.75">
      <c r="A273" t="s">
        <v>52</v>
      </c>
      <c r="E273" s="36" t="s">
        <v>416</v>
      </c>
    </row>
    <row r="274" spans="1:16" ht="12.75">
      <c r="A274" s="25" t="s">
        <v>45</v>
      </c>
      <c s="29" t="s">
        <v>327</v>
      </c>
      <c s="29" t="s">
        <v>536</v>
      </c>
      <c s="25" t="s">
        <v>47</v>
      </c>
      <c s="30" t="s">
        <v>537</v>
      </c>
      <c s="31" t="s">
        <v>70</v>
      </c>
      <c s="32">
        <v>1</v>
      </c>
      <c s="33">
        <v>0</v>
      </c>
      <c s="34">
        <f>ROUND(ROUND(H274,2)*ROUND(G274,3),2)</f>
      </c>
      <c r="O274">
        <f>(I274*21)/100</f>
      </c>
      <c t="s">
        <v>23</v>
      </c>
    </row>
    <row r="275" spans="1:5" ht="12.75">
      <c r="A275" s="35" t="s">
        <v>50</v>
      </c>
      <c r="E275" s="36" t="s">
        <v>537</v>
      </c>
    </row>
    <row r="276" spans="1:5" ht="12.75">
      <c r="A276" s="37" t="s">
        <v>51</v>
      </c>
      <c r="E276" s="38" t="s">
        <v>47</v>
      </c>
    </row>
    <row r="277" spans="1:5" ht="127.5">
      <c r="A277" t="s">
        <v>52</v>
      </c>
      <c r="E277" s="36" t="s">
        <v>419</v>
      </c>
    </row>
    <row r="278" spans="1:16" ht="12.75">
      <c r="A278" s="25" t="s">
        <v>45</v>
      </c>
      <c s="29" t="s">
        <v>268</v>
      </c>
      <c s="29" t="s">
        <v>538</v>
      </c>
      <c s="25" t="s">
        <v>47</v>
      </c>
      <c s="30" t="s">
        <v>539</v>
      </c>
      <c s="31" t="s">
        <v>70</v>
      </c>
      <c s="32">
        <v>2</v>
      </c>
      <c s="33">
        <v>0</v>
      </c>
      <c s="34">
        <f>ROUND(ROUND(H278,2)*ROUND(G278,3),2)</f>
      </c>
      <c r="O278">
        <f>(I278*21)/100</f>
      </c>
      <c t="s">
        <v>23</v>
      </c>
    </row>
    <row r="279" spans="1:5" ht="12.75">
      <c r="A279" s="35" t="s">
        <v>50</v>
      </c>
      <c r="E279" s="36" t="s">
        <v>539</v>
      </c>
    </row>
    <row r="280" spans="1:5" ht="12.75">
      <c r="A280" s="37" t="s">
        <v>51</v>
      </c>
      <c r="E280" s="38" t="s">
        <v>47</v>
      </c>
    </row>
    <row r="281" spans="1:5" ht="127.5">
      <c r="A281" t="s">
        <v>52</v>
      </c>
      <c r="E281" s="36" t="s">
        <v>540</v>
      </c>
    </row>
    <row r="282" spans="1:16" ht="12.75">
      <c r="A282" s="25" t="s">
        <v>45</v>
      </c>
      <c s="29" t="s">
        <v>272</v>
      </c>
      <c s="29" t="s">
        <v>541</v>
      </c>
      <c s="25" t="s">
        <v>47</v>
      </c>
      <c s="30" t="s">
        <v>542</v>
      </c>
      <c s="31" t="s">
        <v>70</v>
      </c>
      <c s="32">
        <v>2</v>
      </c>
      <c s="33">
        <v>0</v>
      </c>
      <c s="34">
        <f>ROUND(ROUND(H282,2)*ROUND(G282,3),2)</f>
      </c>
      <c r="O282">
        <f>(I282*21)/100</f>
      </c>
      <c t="s">
        <v>23</v>
      </c>
    </row>
    <row r="283" spans="1:5" ht="12.75">
      <c r="A283" s="35" t="s">
        <v>50</v>
      </c>
      <c r="E283" s="36" t="s">
        <v>542</v>
      </c>
    </row>
    <row r="284" spans="1:5" ht="12.75">
      <c r="A284" s="37" t="s">
        <v>51</v>
      </c>
      <c r="E284" s="38" t="s">
        <v>47</v>
      </c>
    </row>
    <row r="285" spans="1:5" ht="127.5">
      <c r="A285" t="s">
        <v>52</v>
      </c>
      <c r="E285" s="36" t="s">
        <v>543</v>
      </c>
    </row>
    <row r="286" spans="1:16" ht="25.5">
      <c r="A286" s="25" t="s">
        <v>45</v>
      </c>
      <c s="29" t="s">
        <v>276</v>
      </c>
      <c s="29" t="s">
        <v>544</v>
      </c>
      <c s="25" t="s">
        <v>47</v>
      </c>
      <c s="30" t="s">
        <v>545</v>
      </c>
      <c s="31" t="s">
        <v>70</v>
      </c>
      <c s="32">
        <v>3</v>
      </c>
      <c s="33">
        <v>0</v>
      </c>
      <c s="34">
        <f>ROUND(ROUND(H286,2)*ROUND(G286,3),2)</f>
      </c>
      <c r="O286">
        <f>(I286*21)/100</f>
      </c>
      <c t="s">
        <v>23</v>
      </c>
    </row>
    <row r="287" spans="1:5" ht="25.5">
      <c r="A287" s="35" t="s">
        <v>50</v>
      </c>
      <c r="E287" s="36" t="s">
        <v>545</v>
      </c>
    </row>
    <row r="288" spans="1:5" ht="12.75">
      <c r="A288" s="37" t="s">
        <v>51</v>
      </c>
      <c r="E288" s="38" t="s">
        <v>47</v>
      </c>
    </row>
    <row r="289" spans="1:5" ht="63.75">
      <c r="A289" t="s">
        <v>52</v>
      </c>
      <c r="E289" s="36" t="s">
        <v>546</v>
      </c>
    </row>
    <row r="290" spans="1:16" ht="25.5">
      <c r="A290" s="25" t="s">
        <v>45</v>
      </c>
      <c s="29" t="s">
        <v>280</v>
      </c>
      <c s="29" t="s">
        <v>547</v>
      </c>
      <c s="25" t="s">
        <v>47</v>
      </c>
      <c s="30" t="s">
        <v>548</v>
      </c>
      <c s="31" t="s">
        <v>470</v>
      </c>
      <c s="32">
        <v>3</v>
      </c>
      <c s="33">
        <v>0</v>
      </c>
      <c s="34">
        <f>ROUND(ROUND(H290,2)*ROUND(G290,3),2)</f>
      </c>
      <c r="O290">
        <f>(I290*21)/100</f>
      </c>
      <c t="s">
        <v>23</v>
      </c>
    </row>
    <row r="291" spans="1:5" ht="25.5">
      <c r="A291" s="35" t="s">
        <v>50</v>
      </c>
      <c r="E291" s="36" t="s">
        <v>548</v>
      </c>
    </row>
    <row r="292" spans="1:5" ht="12.75">
      <c r="A292" s="37" t="s">
        <v>51</v>
      </c>
      <c r="E292" s="38" t="s">
        <v>47</v>
      </c>
    </row>
    <row r="293" spans="1:5" ht="127.5">
      <c r="A293" t="s">
        <v>52</v>
      </c>
      <c r="E293" s="36" t="s">
        <v>471</v>
      </c>
    </row>
    <row r="294" spans="1:16" ht="25.5">
      <c r="A294" s="25" t="s">
        <v>45</v>
      </c>
      <c s="29" t="s">
        <v>284</v>
      </c>
      <c s="29" t="s">
        <v>549</v>
      </c>
      <c s="25" t="s">
        <v>47</v>
      </c>
      <c s="30" t="s">
        <v>550</v>
      </c>
      <c s="31" t="s">
        <v>551</v>
      </c>
      <c s="32">
        <v>10</v>
      </c>
      <c s="33">
        <v>0</v>
      </c>
      <c s="34">
        <f>ROUND(ROUND(H294,2)*ROUND(G294,3),2)</f>
      </c>
      <c r="O294">
        <f>(I294*21)/100</f>
      </c>
      <c t="s">
        <v>23</v>
      </c>
    </row>
    <row r="295" spans="1:5" ht="25.5">
      <c r="A295" s="35" t="s">
        <v>50</v>
      </c>
      <c r="E295" s="36" t="s">
        <v>550</v>
      </c>
    </row>
    <row r="296" spans="1:5" ht="12.75">
      <c r="A296" s="37" t="s">
        <v>51</v>
      </c>
      <c r="E296" s="38" t="s">
        <v>47</v>
      </c>
    </row>
    <row r="297" spans="1:5" ht="127.5">
      <c r="A297" t="s">
        <v>52</v>
      </c>
      <c r="E297" s="36" t="s">
        <v>552</v>
      </c>
    </row>
    <row r="298" spans="1:16" ht="12.75">
      <c r="A298" s="25" t="s">
        <v>45</v>
      </c>
      <c s="29" t="s">
        <v>328</v>
      </c>
      <c s="29" t="s">
        <v>553</v>
      </c>
      <c s="25" t="s">
        <v>47</v>
      </c>
      <c s="30" t="s">
        <v>554</v>
      </c>
      <c s="31" t="s">
        <v>555</v>
      </c>
      <c s="32">
        <v>48</v>
      </c>
      <c s="33">
        <v>0</v>
      </c>
      <c s="34">
        <f>ROUND(ROUND(H298,2)*ROUND(G298,3),2)</f>
      </c>
      <c r="O298">
        <f>(I298*21)/100</f>
      </c>
      <c t="s">
        <v>23</v>
      </c>
    </row>
    <row r="299" spans="1:5" ht="12.75">
      <c r="A299" s="35" t="s">
        <v>50</v>
      </c>
      <c r="E299" s="36" t="s">
        <v>554</v>
      </c>
    </row>
    <row r="300" spans="1:5" ht="12.75">
      <c r="A300" s="37" t="s">
        <v>51</v>
      </c>
      <c r="E300" s="38" t="s">
        <v>47</v>
      </c>
    </row>
    <row r="301" spans="1:5" ht="153">
      <c r="A301" t="s">
        <v>52</v>
      </c>
      <c r="E301" s="36" t="s">
        <v>556</v>
      </c>
    </row>
    <row r="302" spans="1:16" ht="12.75">
      <c r="A302" s="25" t="s">
        <v>45</v>
      </c>
      <c s="29" t="s">
        <v>135</v>
      </c>
      <c s="29" t="s">
        <v>557</v>
      </c>
      <c s="25" t="s">
        <v>47</v>
      </c>
      <c s="30" t="s">
        <v>558</v>
      </c>
      <c s="31" t="s">
        <v>124</v>
      </c>
      <c s="32">
        <v>0.1</v>
      </c>
      <c s="33">
        <v>0</v>
      </c>
      <c s="34">
        <f>ROUND(ROUND(H302,2)*ROUND(G302,3),2)</f>
      </c>
      <c r="O302">
        <f>(I302*21)/100</f>
      </c>
      <c t="s">
        <v>23</v>
      </c>
    </row>
    <row r="303" spans="1:5" ht="12.75">
      <c r="A303" s="35" t="s">
        <v>50</v>
      </c>
      <c r="E303" s="36" t="s">
        <v>558</v>
      </c>
    </row>
    <row r="304" spans="1:5" ht="12.75">
      <c r="A304" s="37" t="s">
        <v>51</v>
      </c>
      <c r="E304" s="38" t="s">
        <v>47</v>
      </c>
    </row>
    <row r="305" spans="1:5" ht="140.25">
      <c r="A305" t="s">
        <v>52</v>
      </c>
      <c r="E305" s="36" t="s">
        <v>559</v>
      </c>
    </row>
    <row r="306" spans="1:16" ht="12.75">
      <c r="A306" s="25" t="s">
        <v>45</v>
      </c>
      <c s="29" t="s">
        <v>139</v>
      </c>
      <c s="29" t="s">
        <v>560</v>
      </c>
      <c s="25" t="s">
        <v>47</v>
      </c>
      <c s="30" t="s">
        <v>561</v>
      </c>
      <c s="31" t="s">
        <v>58</v>
      </c>
      <c s="32">
        <v>50</v>
      </c>
      <c s="33">
        <v>0</v>
      </c>
      <c s="34">
        <f>ROUND(ROUND(H306,2)*ROUND(G306,3),2)</f>
      </c>
      <c r="O306">
        <f>(I306*21)/100</f>
      </c>
      <c t="s">
        <v>23</v>
      </c>
    </row>
    <row r="307" spans="1:5" ht="12.75">
      <c r="A307" s="35" t="s">
        <v>50</v>
      </c>
      <c r="E307" s="36" t="s">
        <v>561</v>
      </c>
    </row>
    <row r="308" spans="1:5" ht="12.75">
      <c r="A308" s="37" t="s">
        <v>51</v>
      </c>
      <c r="E308" s="38" t="s">
        <v>47</v>
      </c>
    </row>
    <row r="309" spans="1:5" ht="102">
      <c r="A309" t="s">
        <v>52</v>
      </c>
      <c r="E309" s="36" t="s">
        <v>562</v>
      </c>
    </row>
    <row r="310" spans="1:16" ht="12.75">
      <c r="A310" s="25" t="s">
        <v>45</v>
      </c>
      <c s="29" t="s">
        <v>329</v>
      </c>
      <c s="29" t="s">
        <v>563</v>
      </c>
      <c s="25" t="s">
        <v>47</v>
      </c>
      <c s="30" t="s">
        <v>564</v>
      </c>
      <c s="31" t="s">
        <v>70</v>
      </c>
      <c s="32">
        <v>96</v>
      </c>
      <c s="33">
        <v>0</v>
      </c>
      <c s="34">
        <f>ROUND(ROUND(H310,2)*ROUND(G310,3),2)</f>
      </c>
      <c r="O310">
        <f>(I310*21)/100</f>
      </c>
      <c t="s">
        <v>23</v>
      </c>
    </row>
    <row r="311" spans="1:5" ht="12.75">
      <c r="A311" s="35" t="s">
        <v>50</v>
      </c>
      <c r="E311" s="36" t="s">
        <v>564</v>
      </c>
    </row>
    <row r="312" spans="1:5" ht="12.75">
      <c r="A312" s="37" t="s">
        <v>51</v>
      </c>
      <c r="E312" s="38" t="s">
        <v>47</v>
      </c>
    </row>
    <row r="313" spans="1:5" ht="102">
      <c r="A313" t="s">
        <v>52</v>
      </c>
      <c r="E313" s="36" t="s">
        <v>565</v>
      </c>
    </row>
    <row r="314" spans="1:16" ht="12.75">
      <c r="A314" s="25" t="s">
        <v>45</v>
      </c>
      <c s="29" t="s">
        <v>330</v>
      </c>
      <c s="29" t="s">
        <v>566</v>
      </c>
      <c s="25" t="s">
        <v>47</v>
      </c>
      <c s="30" t="s">
        <v>567</v>
      </c>
      <c s="31" t="s">
        <v>70</v>
      </c>
      <c s="32">
        <v>96</v>
      </c>
      <c s="33">
        <v>0</v>
      </c>
      <c s="34">
        <f>ROUND(ROUND(H314,2)*ROUND(G314,3),2)</f>
      </c>
      <c r="O314">
        <f>(I314*21)/100</f>
      </c>
      <c t="s">
        <v>23</v>
      </c>
    </row>
    <row r="315" spans="1:5" ht="12.75">
      <c r="A315" s="35" t="s">
        <v>50</v>
      </c>
      <c r="E315" s="36" t="s">
        <v>567</v>
      </c>
    </row>
    <row r="316" spans="1:5" ht="12.75">
      <c r="A316" s="37" t="s">
        <v>51</v>
      </c>
      <c r="E316" s="38" t="s">
        <v>47</v>
      </c>
    </row>
    <row r="317" spans="1:5" ht="102">
      <c r="A317" t="s">
        <v>52</v>
      </c>
      <c r="E317" s="36" t="s">
        <v>568</v>
      </c>
    </row>
    <row r="318" spans="1:16" ht="12.75">
      <c r="A318" s="25" t="s">
        <v>45</v>
      </c>
      <c s="29" t="s">
        <v>289</v>
      </c>
      <c s="29" t="s">
        <v>569</v>
      </c>
      <c s="25" t="s">
        <v>47</v>
      </c>
      <c s="30" t="s">
        <v>570</v>
      </c>
      <c s="31" t="s">
        <v>70</v>
      </c>
      <c s="32">
        <v>2</v>
      </c>
      <c s="33">
        <v>0</v>
      </c>
      <c s="34">
        <f>ROUND(ROUND(H318,2)*ROUND(G318,3),2)</f>
      </c>
      <c r="O318">
        <f>(I318*21)/100</f>
      </c>
      <c t="s">
        <v>23</v>
      </c>
    </row>
    <row r="319" spans="1:5" ht="12.75">
      <c r="A319" s="35" t="s">
        <v>50</v>
      </c>
      <c r="E319" s="36" t="s">
        <v>570</v>
      </c>
    </row>
    <row r="320" spans="1:5" ht="12.75">
      <c r="A320" s="37" t="s">
        <v>51</v>
      </c>
      <c r="E320" s="38" t="s">
        <v>47</v>
      </c>
    </row>
    <row r="321" spans="1:5" ht="114.75">
      <c r="A321" t="s">
        <v>52</v>
      </c>
      <c r="E321" s="36" t="s">
        <v>502</v>
      </c>
    </row>
    <row r="322" spans="1:16" ht="12.75">
      <c r="A322" s="25" t="s">
        <v>45</v>
      </c>
      <c s="29" t="s">
        <v>294</v>
      </c>
      <c s="29" t="s">
        <v>571</v>
      </c>
      <c s="25" t="s">
        <v>47</v>
      </c>
      <c s="30" t="s">
        <v>572</v>
      </c>
      <c s="31" t="s">
        <v>70</v>
      </c>
      <c s="32">
        <v>2</v>
      </c>
      <c s="33">
        <v>0</v>
      </c>
      <c s="34">
        <f>ROUND(ROUND(H322,2)*ROUND(G322,3),2)</f>
      </c>
      <c r="O322">
        <f>(I322*21)/100</f>
      </c>
      <c t="s">
        <v>23</v>
      </c>
    </row>
    <row r="323" spans="1:5" ht="12.75">
      <c r="A323" s="35" t="s">
        <v>50</v>
      </c>
      <c r="E323" s="36" t="s">
        <v>572</v>
      </c>
    </row>
    <row r="324" spans="1:5" ht="12.75">
      <c r="A324" s="37" t="s">
        <v>51</v>
      </c>
      <c r="E324" s="38" t="s">
        <v>47</v>
      </c>
    </row>
    <row r="325" spans="1:5" ht="140.25">
      <c r="A325" t="s">
        <v>52</v>
      </c>
      <c r="E325" s="36" t="s">
        <v>573</v>
      </c>
    </row>
    <row r="326" spans="1:16" ht="12.75">
      <c r="A326" s="25" t="s">
        <v>45</v>
      </c>
      <c s="29" t="s">
        <v>306</v>
      </c>
      <c s="29" t="s">
        <v>574</v>
      </c>
      <c s="25" t="s">
        <v>47</v>
      </c>
      <c s="30" t="s">
        <v>575</v>
      </c>
      <c s="31" t="s">
        <v>70</v>
      </c>
      <c s="32">
        <v>1</v>
      </c>
      <c s="33">
        <v>0</v>
      </c>
      <c s="34">
        <f>ROUND(ROUND(H326,2)*ROUND(G326,3),2)</f>
      </c>
      <c r="O326">
        <f>(I326*21)/100</f>
      </c>
      <c t="s">
        <v>23</v>
      </c>
    </row>
    <row r="327" spans="1:5" ht="12.75">
      <c r="A327" s="35" t="s">
        <v>50</v>
      </c>
      <c r="E327" s="36" t="s">
        <v>575</v>
      </c>
    </row>
    <row r="328" spans="1:5" ht="12.75">
      <c r="A328" s="37" t="s">
        <v>51</v>
      </c>
      <c r="E328" s="38" t="s">
        <v>47</v>
      </c>
    </row>
    <row r="329" spans="1:5" ht="12.75">
      <c r="A329" t="s">
        <v>52</v>
      </c>
      <c r="E329" s="36" t="s">
        <v>47</v>
      </c>
    </row>
    <row r="330" spans="1:16" ht="12.75">
      <c r="A330" s="25" t="s">
        <v>45</v>
      </c>
      <c s="29" t="s">
        <v>310</v>
      </c>
      <c s="29" t="s">
        <v>576</v>
      </c>
      <c s="25" t="s">
        <v>47</v>
      </c>
      <c s="30" t="s">
        <v>577</v>
      </c>
      <c s="31" t="s">
        <v>70</v>
      </c>
      <c s="32">
        <v>1</v>
      </c>
      <c s="33">
        <v>0</v>
      </c>
      <c s="34">
        <f>ROUND(ROUND(H330,2)*ROUND(G330,3),2)</f>
      </c>
      <c r="O330">
        <f>(I330*21)/100</f>
      </c>
      <c t="s">
        <v>23</v>
      </c>
    </row>
    <row r="331" spans="1:5" ht="12.75">
      <c r="A331" s="35" t="s">
        <v>50</v>
      </c>
      <c r="E331" s="36" t="s">
        <v>577</v>
      </c>
    </row>
    <row r="332" spans="1:5" ht="12.75">
      <c r="A332" s="37" t="s">
        <v>51</v>
      </c>
      <c r="E332" s="38" t="s">
        <v>47</v>
      </c>
    </row>
    <row r="333" spans="1:5" ht="12.75">
      <c r="A333" t="s">
        <v>52</v>
      </c>
      <c r="E333" s="36" t="s">
        <v>47</v>
      </c>
    </row>
    <row r="334" spans="1:16" ht="12.75">
      <c r="A334" s="25" t="s">
        <v>45</v>
      </c>
      <c s="29" t="s">
        <v>315</v>
      </c>
      <c s="29" t="s">
        <v>578</v>
      </c>
      <c s="25" t="s">
        <v>47</v>
      </c>
      <c s="30" t="s">
        <v>579</v>
      </c>
      <c s="31" t="s">
        <v>70</v>
      </c>
      <c s="32">
        <v>1</v>
      </c>
      <c s="33">
        <v>0</v>
      </c>
      <c s="34">
        <f>ROUND(ROUND(H334,2)*ROUND(G334,3),2)</f>
      </c>
      <c r="O334">
        <f>(I334*21)/100</f>
      </c>
      <c t="s">
        <v>23</v>
      </c>
    </row>
    <row r="335" spans="1:5" ht="12.75">
      <c r="A335" s="35" t="s">
        <v>50</v>
      </c>
      <c r="E335" s="36" t="s">
        <v>579</v>
      </c>
    </row>
    <row r="336" spans="1:5" ht="12.75">
      <c r="A336" s="37" t="s">
        <v>51</v>
      </c>
      <c r="E336" s="38" t="s">
        <v>47</v>
      </c>
    </row>
    <row r="337" spans="1:5" ht="12.75">
      <c r="A337" t="s">
        <v>52</v>
      </c>
      <c r="E337" s="36" t="s">
        <v>47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580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580</v>
      </c>
      <c s="6"/>
      <c s="18" t="s">
        <v>581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17</v>
      </c>
      <c s="19"/>
      <c s="27" t="s">
        <v>367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25.5">
      <c r="A9" s="25" t="s">
        <v>45</v>
      </c>
      <c s="29" t="s">
        <v>29</v>
      </c>
      <c s="29" t="s">
        <v>369</v>
      </c>
      <c s="25" t="s">
        <v>47</v>
      </c>
      <c s="30" t="s">
        <v>370</v>
      </c>
      <c s="31" t="s">
        <v>371</v>
      </c>
      <c s="32">
        <v>0.8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165.75">
      <c r="A12" t="s">
        <v>52</v>
      </c>
      <c r="E12" s="36" t="s">
        <v>373</v>
      </c>
    </row>
    <row r="13" spans="1:16" ht="25.5">
      <c r="A13" s="25" t="s">
        <v>45</v>
      </c>
      <c s="29" t="s">
        <v>23</v>
      </c>
      <c s="29" t="s">
        <v>375</v>
      </c>
      <c s="25" t="s">
        <v>47</v>
      </c>
      <c s="30" t="s">
        <v>376</v>
      </c>
      <c s="31" t="s">
        <v>371</v>
      </c>
      <c s="32">
        <v>0.5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165.75">
      <c r="A16" t="s">
        <v>52</v>
      </c>
      <c r="E16" s="36" t="s">
        <v>373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582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582</v>
      </c>
      <c s="6"/>
      <c s="18" t="s">
        <v>583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584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585</v>
      </c>
      <c s="25" t="s">
        <v>47</v>
      </c>
      <c s="30" t="s">
        <v>586</v>
      </c>
      <c s="31" t="s">
        <v>587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588</v>
      </c>
    </row>
    <row r="11" spans="1:5" ht="12.75">
      <c r="A11" s="37" t="s">
        <v>51</v>
      </c>
      <c r="E11" s="38" t="s">
        <v>589</v>
      </c>
    </row>
    <row r="12" spans="1:5" ht="89.25">
      <c r="A12" t="s">
        <v>52</v>
      </c>
      <c r="E12" s="36" t="s">
        <v>590</v>
      </c>
    </row>
    <row r="13" spans="1:16" ht="12.75">
      <c r="A13" s="25" t="s">
        <v>45</v>
      </c>
      <c s="29" t="s">
        <v>23</v>
      </c>
      <c s="29" t="s">
        <v>591</v>
      </c>
      <c s="25" t="s">
        <v>47</v>
      </c>
      <c s="30" t="s">
        <v>592</v>
      </c>
      <c s="31" t="s">
        <v>587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593</v>
      </c>
    </row>
    <row r="15" spans="1:5" ht="12.75">
      <c r="A15" s="37" t="s">
        <v>51</v>
      </c>
      <c r="E15" s="38" t="s">
        <v>589</v>
      </c>
    </row>
    <row r="16" spans="1:5" ht="102">
      <c r="A16" t="s">
        <v>52</v>
      </c>
      <c r="E16" s="36" t="s">
        <v>594</v>
      </c>
    </row>
    <row r="17" spans="1:16" ht="12.75">
      <c r="A17" s="25" t="s">
        <v>45</v>
      </c>
      <c s="29" t="s">
        <v>22</v>
      </c>
      <c s="29" t="s">
        <v>595</v>
      </c>
      <c s="25" t="s">
        <v>47</v>
      </c>
      <c s="30" t="s">
        <v>596</v>
      </c>
      <c s="31" t="s">
        <v>587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597</v>
      </c>
    </row>
    <row r="19" spans="1:5" ht="12.75">
      <c r="A19" s="37" t="s">
        <v>51</v>
      </c>
      <c r="E19" s="38" t="s">
        <v>589</v>
      </c>
    </row>
    <row r="20" spans="1:5" ht="38.25">
      <c r="A20" t="s">
        <v>52</v>
      </c>
      <c r="E20" s="36" t="s">
        <v>598</v>
      </c>
    </row>
    <row r="21" spans="1:16" ht="12.75">
      <c r="A21" s="25" t="s">
        <v>45</v>
      </c>
      <c s="29" t="s">
        <v>33</v>
      </c>
      <c s="29" t="s">
        <v>599</v>
      </c>
      <c s="25" t="s">
        <v>47</v>
      </c>
      <c s="30" t="s">
        <v>600</v>
      </c>
      <c s="31" t="s">
        <v>587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601</v>
      </c>
    </row>
    <row r="23" spans="1:5" ht="12.75">
      <c r="A23" s="37" t="s">
        <v>51</v>
      </c>
      <c r="E23" s="38" t="s">
        <v>47</v>
      </c>
    </row>
    <row r="24" spans="1:5" ht="89.25">
      <c r="A24" t="s">
        <v>52</v>
      </c>
      <c r="E24" s="36" t="s">
        <v>602</v>
      </c>
    </row>
    <row r="25" spans="1:18" ht="12.75" customHeight="1">
      <c r="A25" s="6" t="s">
        <v>43</v>
      </c>
      <c s="6"/>
      <c s="40" t="s">
        <v>23</v>
      </c>
      <c s="6"/>
      <c s="27" t="s">
        <v>603</v>
      </c>
      <c s="6"/>
      <c s="6"/>
      <c s="6"/>
      <c s="41">
        <f>0+Q25</f>
      </c>
      <c r="O25">
        <f>0+R25</f>
      </c>
      <c r="Q25">
        <f>0+I26+I30+I34+I38+I42+I46</f>
      </c>
      <c>
        <f>0+O26+O30+O34+O38+O42+O46</f>
      </c>
    </row>
    <row r="26" spans="1:16" ht="12.75">
      <c r="A26" s="25" t="s">
        <v>45</v>
      </c>
      <c s="29" t="s">
        <v>35</v>
      </c>
      <c s="29" t="s">
        <v>604</v>
      </c>
      <c s="25" t="s">
        <v>47</v>
      </c>
      <c s="30" t="s">
        <v>605</v>
      </c>
      <c s="31" t="s">
        <v>587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606</v>
      </c>
    </row>
    <row r="28" spans="1:5" ht="12.75">
      <c r="A28" s="37" t="s">
        <v>51</v>
      </c>
      <c r="E28" s="38" t="s">
        <v>589</v>
      </c>
    </row>
    <row r="29" spans="1:5" ht="89.25">
      <c r="A29" t="s">
        <v>52</v>
      </c>
      <c r="E29" s="36" t="s">
        <v>607</v>
      </c>
    </row>
    <row r="30" spans="1:16" ht="12.75">
      <c r="A30" s="25" t="s">
        <v>45</v>
      </c>
      <c s="29" t="s">
        <v>37</v>
      </c>
      <c s="29" t="s">
        <v>608</v>
      </c>
      <c s="25" t="s">
        <v>47</v>
      </c>
      <c s="30" t="s">
        <v>609</v>
      </c>
      <c s="31" t="s">
        <v>587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610</v>
      </c>
    </row>
    <row r="32" spans="1:5" ht="12.75">
      <c r="A32" s="37" t="s">
        <v>51</v>
      </c>
      <c r="E32" s="38" t="s">
        <v>589</v>
      </c>
    </row>
    <row r="33" spans="1:5" ht="76.5">
      <c r="A33" t="s">
        <v>52</v>
      </c>
      <c r="E33" s="36" t="s">
        <v>611</v>
      </c>
    </row>
    <row r="34" spans="1:16" ht="12.75">
      <c r="A34" s="25" t="s">
        <v>45</v>
      </c>
      <c s="29" t="s">
        <v>72</v>
      </c>
      <c s="29" t="s">
        <v>612</v>
      </c>
      <c s="25" t="s">
        <v>47</v>
      </c>
      <c s="30" t="s">
        <v>613</v>
      </c>
      <c s="31" t="s">
        <v>587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614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589</v>
      </c>
    </row>
    <row r="38" spans="1:16" ht="12.75">
      <c r="A38" s="25" t="s">
        <v>45</v>
      </c>
      <c s="29" t="s">
        <v>76</v>
      </c>
      <c s="29" t="s">
        <v>615</v>
      </c>
      <c s="25" t="s">
        <v>47</v>
      </c>
      <c s="30" t="s">
        <v>616</v>
      </c>
      <c s="31" t="s">
        <v>617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38.25">
      <c r="A39" s="35" t="s">
        <v>50</v>
      </c>
      <c r="E39" s="36" t="s">
        <v>618</v>
      </c>
    </row>
    <row r="40" spans="1:5" ht="12.75">
      <c r="A40" s="37" t="s">
        <v>51</v>
      </c>
      <c r="E40" s="38" t="s">
        <v>619</v>
      </c>
    </row>
    <row r="41" spans="1:5" ht="12.75">
      <c r="A41" t="s">
        <v>52</v>
      </c>
      <c r="E41" s="36" t="s">
        <v>47</v>
      </c>
    </row>
    <row r="42" spans="1:16" ht="12.75">
      <c r="A42" s="25" t="s">
        <v>45</v>
      </c>
      <c s="29" t="s">
        <v>40</v>
      </c>
      <c s="29" t="s">
        <v>620</v>
      </c>
      <c s="25" t="s">
        <v>47</v>
      </c>
      <c s="30" t="s">
        <v>616</v>
      </c>
      <c s="31" t="s">
        <v>617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38.25">
      <c r="A43" s="35" t="s">
        <v>50</v>
      </c>
      <c r="E43" s="36" t="s">
        <v>621</v>
      </c>
    </row>
    <row r="44" spans="1:5" ht="12.75">
      <c r="A44" s="37" t="s">
        <v>51</v>
      </c>
      <c r="E44" s="38" t="s">
        <v>619</v>
      </c>
    </row>
    <row r="45" spans="1:5" ht="12.75">
      <c r="A45" t="s">
        <v>52</v>
      </c>
      <c r="E45" s="36" t="s">
        <v>47</v>
      </c>
    </row>
    <row r="46" spans="1:16" ht="12.75">
      <c r="A46" s="25" t="s">
        <v>45</v>
      </c>
      <c s="29" t="s">
        <v>42</v>
      </c>
      <c s="29" t="s">
        <v>622</v>
      </c>
      <c s="25" t="s">
        <v>47</v>
      </c>
      <c s="30" t="s">
        <v>623</v>
      </c>
      <c s="31" t="s">
        <v>587</v>
      </c>
      <c s="32">
        <v>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624</v>
      </c>
    </row>
    <row r="48" spans="1:5" ht="12.75">
      <c r="A48" s="37" t="s">
        <v>51</v>
      </c>
      <c r="E48" s="38" t="s">
        <v>589</v>
      </c>
    </row>
    <row r="49" spans="1:5" ht="12.75">
      <c r="A49" t="s">
        <v>52</v>
      </c>
      <c r="E49" s="36" t="s">
        <v>625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